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in" ContentType="application/vnd.openxmlformats-officedocument.spreadsheetml.printerSettings"/>
  <Default Extension="jpeg" ContentType="image/jpeg"/>
  <Default Extension="png" ContentType="image/png"/>
  <Default Extension="wmf" ContentType="image/x-wmf"/>
  <Default Extension="emf" ContentType="image/x-emf"/>
  <Override ContentType="application/vnd.openxmlformats-package.core-properties+xml" PartName="/docProps/core.xml"/>
  <Override ContentType="application/vnd.openxmlformats-officedocument.spreadsheetml.sheet.main+xml" PartName="/xl/workbook.xml"/>
  <Override ContentType="application/vnd.openxmlformats-officedocument.extended-properties+xml" PartName="/docProps/app.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sharedStrings+xml" PartName="/xl/sharedStrings.xml"/>
  <Override ContentType="application/vnd.openxmlformats-officedocument.theme+xml" PartName="/xl/theme/theme1.xml"/>
</Types>
</file>

<file path=_rels/.rels><?xml version="1.0" encoding="UTF-8" standalone="yes"?><Relationships xmlns="http://schemas.openxmlformats.org/package/2006/relationships" 
><Relationship Target="docProps/core.xml" Type="http://schemas.openxmlformats.org/package/2006/relationships/metadata/core-properties" Id="rId1" /><Relationship Target="xl/workbook.xml" Type="http://schemas.openxmlformats.org/officeDocument/2006/relationships/officeDocument" Id="rId2" /><Relationship Target="docProps/app.xml" Type="http://schemas.openxmlformats.org/officeDocument/2006/relationships/extended-properties" Id="rId3" /></Relationships>
</file>

<file path=xl/workbook.xml><?xml version="1.0" encoding="utf-8"?>
<workbook xmlns="http://schemas.openxmlformats.org/spreadsheetml/2006/main" xmlns:r="http://schemas.openxmlformats.org/officeDocument/2006/relationships">
  <fileVersion appName="xl" lastEdited="4" lowestEdited="4" rupBuild="5246"/>
  <workbookPr saveExternalLinkValues="0" defaultThemeVersion="124226"/>
  <bookViews>
    <workbookView minimized="1" windowWidth="11700" windowHeight="8540" activeTab="9"/>
  </bookViews>
  <sheets>
    <sheet name="职工养老保险" sheetId="1" r:id="rId2"/>
    <sheet name="居民养老保险" sheetId="2" r:id="rId3"/>
    <sheet name="机关养老保险" sheetId="3" r:id="rId4"/>
    <sheet name="职工医疗保险" sheetId="4" r:id="rId5"/>
    <sheet name="居民医疗保险" sheetId="5" r:id="rId6"/>
    <sheet name="工伤保险" sheetId="6" r:id="rId7"/>
    <sheet name="失业保险" sheetId="7" r:id="rId8"/>
    <sheet name="职业年金" sheetId="8" r:id="rId9"/>
    <sheet name="公务员医疗" sheetId="9" r:id="rId10"/>
    <sheet name="职工大额医疗" sheetId="10" r:id="rId11"/>
  </sheets>
  <calcPr calcId="125725" iterateDelta="0.001"/>
  <oleSize ref="A1"/>
</workbook>
</file>

<file path=xl/sharedStrings.xml><?xml version="1.0" encoding="utf-8"?>
<sst xmlns="http://schemas.openxmlformats.org/spreadsheetml/2006/main" count="831">
  <si>
    <t>2024年企业职工基本养老保险基金决算情况分析说明</t>
  </si>
  <si>
    <t xml:space="preserve">社预决01表 </t>
  </si>
  <si>
    <t>云南省玉溪市华宁县医疗保险管理服务中心</t>
  </si>
  <si>
    <t xml:space="preserve">金额单位：元 </t>
  </si>
  <si>
    <t>项目</t>
  </si>
  <si>
    <t>项目说明</t>
  </si>
  <si>
    <t>审核指标</t>
  </si>
  <si>
    <t>计算结果</t>
  </si>
  <si>
    <t>是否审核</t>
  </si>
  <si>
    <t>审核系数</t>
  </si>
  <si>
    <t>是否审核通过</t>
  </si>
  <si>
    <t>情况分析和说明</t>
  </si>
  <si>
    <t>修改意见</t>
  </si>
  <si>
    <t>反馈意见</t>
  </si>
  <si>
    <t>下限</t>
  </si>
  <si>
    <t xml:space="preserve">上限</t>
  </si>
  <si>
    <t>一、上年结余核对</t>
  </si>
  <si>
    <t>1.1  基金结余核对</t>
  </si>
  <si>
    <t>基金上年结余与上年决算年末滚存结余核对一致</t>
  </si>
  <si>
    <t>2023年决算年末滚存结余</t>
  </si>
  <si>
    <t>2024年决算上年结余</t>
  </si>
  <si>
    <t>差额</t>
  </si>
  <si>
    <t>Y</t>
  </si>
  <si>
    <t>是</t>
  </si>
  <si>
    <t>1.2  财政专户结余核对</t>
  </si>
  <si>
    <t>财政专户基金上年结余与上年决算年末滚存结余核对一致</t>
  </si>
  <si>
    <t>1.3  上年财政未到位补助资金核对</t>
  </si>
  <si>
    <t>财政对基金补助上年未到位补助资金与上年决算本年未到位补助资金核对一致</t>
  </si>
  <si>
    <t>2023年决算本年预算结转</t>
  </si>
  <si>
    <t>2024年决算上年预算结转</t>
  </si>
  <si>
    <t>1.4  上年累计欠费余额核对</t>
  </si>
  <si>
    <t>基金上年末累计欠费与上年决算年末累计欠费核对一致</t>
  </si>
  <si>
    <t>2023年决算年末累计欠费</t>
  </si>
  <si>
    <t>2024年决算上年末累计欠费</t>
  </si>
  <si>
    <t>二、2024年相关指标核对</t>
  </si>
  <si>
    <t>2.1  财政补贴收入核对</t>
  </si>
  <si>
    <t>本年预算支出、财政专户财政补贴收入和基金财政补贴收入之间核对一致</t>
  </si>
  <si>
    <t>本年预算支出</t>
  </si>
  <si>
    <t>专户表财政补贴收入</t>
  </si>
  <si>
    <t>本年预算支出与专户收入核对差额</t>
  </si>
  <si>
    <t>基金收支表财政补贴收入</t>
  </si>
  <si>
    <t>基金与专户财政补贴收入核对差额</t>
  </si>
  <si>
    <t>2.2  中央安排核对</t>
  </si>
  <si>
    <t>中央对账数手工补充填写，并与财政对基金补助情况表核对一致</t>
  </si>
  <si>
    <t>中央预算安排数</t>
  </si>
  <si>
    <t>中央对账数</t>
  </si>
  <si>
    <t>中央财政补助核对差额</t>
  </si>
  <si>
    <t>2.3 利息收入核对</t>
  </si>
  <si>
    <t>利息收入表间核对一致</t>
  </si>
  <si>
    <t>基金收支表利息收入</t>
  </si>
  <si>
    <t>专户收支表利息收入</t>
  </si>
  <si>
    <t>基金与专户利息收入核对差额</t>
  </si>
  <si>
    <t>2.4 委托投资收益核对</t>
  </si>
  <si>
    <t>委托投资收益表间核对一致，并与全国社保基金理事会对账金额（手工填写）相符</t>
  </si>
  <si>
    <t>基金收支表委托投资收益</t>
  </si>
  <si>
    <t>专户收支表委托投资收益</t>
  </si>
  <si>
    <t>全国社保基金理事会对账金额</t>
  </si>
  <si>
    <t>基金与专户委托投资收益核对差额</t>
  </si>
  <si>
    <t>基金与全国社保基金理事会核对差额</t>
  </si>
  <si>
    <t>2.5 上级补助收入平衡</t>
  </si>
  <si>
    <t xml:space="preserve">上级补助收入剔除全国统筹调剂资金收入后差额为0，其中全国统筹调剂资金收入手工填写</t>
  </si>
  <si>
    <t xml:space="preserve">上级补助收入</t>
  </si>
  <si>
    <t>其中：全国统筹调剂资金收入</t>
  </si>
  <si>
    <t xml:space="preserve"> 全国统筹调剂资金收入对账金额</t>
  </si>
  <si>
    <t>全国统筹调剂资金核对差额</t>
  </si>
  <si>
    <t>剔除全国统筹调剂资金后上级补助收入</t>
  </si>
  <si>
    <t>补助下级支出</t>
  </si>
  <si>
    <t xml:space="preserve">上级补助收入省级平衡</t>
  </si>
  <si>
    <t>2.6 上解上级支出平衡</t>
  </si>
  <si>
    <t xml:space="preserve">上解上级支出剔除上解全国统筹调剂资金支出后差额为0，其中全国统筹调剂资金支出手工填写</t>
  </si>
  <si>
    <t xml:space="preserve">上解上级支出</t>
  </si>
  <si>
    <t>其中：全国统筹调剂资金支出</t>
  </si>
  <si>
    <t xml:space="preserve">  全国统筹调剂资金支出对账金额</t>
  </si>
  <si>
    <t>剔除全国统筹调剂资金后上解上级支出</t>
  </si>
  <si>
    <t>下级上解收入</t>
  </si>
  <si>
    <t xml:space="preserve">上解上级支出省级平衡</t>
  </si>
  <si>
    <t>三、收支余指标分析</t>
  </si>
  <si>
    <t>3.1  基金收入</t>
  </si>
  <si>
    <t>收支总表口径</t>
  </si>
  <si>
    <t>2024年预算或预算调整数</t>
  </si>
  <si>
    <t>2024年决算数</t>
  </si>
  <si>
    <t>预算完成率（%）</t>
  </si>
  <si>
    <t>2023年决算数</t>
  </si>
  <si>
    <t>比上年增长（%）</t>
  </si>
  <si>
    <t>3.1.1  基本养老保险费收入</t>
  </si>
  <si>
    <t>包括缴纳当年保险费、本年补缴以前年度欠费、本年预缴以后年度保险费及一次性补缴以前年度保险费收入。</t>
  </si>
  <si>
    <t>3.1.1.1  缴纳当年基本养老保险费</t>
  </si>
  <si>
    <t>--</t>
  </si>
  <si>
    <t xml:space="preserve">  其中：缴纳上年缓缴资金</t>
  </si>
  <si>
    <t>比上年增长（%）（还原后增幅）</t>
  </si>
  <si>
    <t>3.1.1.2  清欠缴费收入</t>
  </si>
  <si>
    <t>[清欠比例]=[清欠缴费收入]÷[上年末累计欠费]×100%</t>
  </si>
  <si>
    <t>2024年清欠比例（%）</t>
  </si>
  <si>
    <t>3.1.1.3  一次性缴费收入</t>
  </si>
  <si>
    <t>[一次性缴费占保险费收入比例]=[一次性缴费收入]÷[基本养老保险费收入]×100%</t>
  </si>
  <si>
    <t>一次性缴费占保险费收入比例（%）</t>
  </si>
  <si>
    <t>3.1.1.4  预缴以后年度保险费缴费收入</t>
  </si>
  <si>
    <t>[预缴收入缴费占保险费收入比例]=[预缴缴费收入]÷[基本养老保险费收入]×100%</t>
  </si>
  <si>
    <t>预缴收入缴费占保险费收入比例（%）</t>
  </si>
  <si>
    <t>3.1.2  财政补贴收入</t>
  </si>
  <si>
    <t>财政补贴按安排渠道来源取数，其他财政补贴收入一般无数据。[其他财政补贴收入]=[2024年决算收支表财政补助收入数]-[财政补助情况表中央财政补助]-[地方财政对企业养老保险补助情况构成表合计数]</t>
  </si>
  <si>
    <t>中央财政补助</t>
  </si>
  <si>
    <t>地方财政补助合计（构成表）</t>
  </si>
  <si>
    <t>其他财政补贴收入（具体说明）</t>
  </si>
  <si>
    <t>中央核定地方财政应补助数额</t>
  </si>
  <si>
    <t>地方财政实际到位核对数</t>
  </si>
  <si>
    <t>3.1.3  转移收入</t>
  </si>
  <si>
    <t>参保对象跨统筹地区或跨制度流动而划入的基本养老保险基金。</t>
  </si>
  <si>
    <t>3.2  基金支出</t>
  </si>
  <si>
    <t>3.2.1  基本养老金支出</t>
  </si>
  <si>
    <t>各项基本养老金支出，包括基础养老金、个人账户养老金、过渡性养老金和离休金、退休金、退职金、补贴。</t>
  </si>
  <si>
    <t>3.2.2  医疗补助金支出</t>
  </si>
  <si>
    <t>支付给已纳入基本养老保险基金开支范围的离休、退休、退职人员的医疗费用。已全面实施职工基本医疗保险的地区，不应有该项支出。</t>
  </si>
  <si>
    <t>3.2.3  丧葬补助金和抚恤金支出</t>
  </si>
  <si>
    <t>因病或非因工死亡的，其遗属按规定领取的丧葬补助金和抚恤金。丧葬补助金和抚恤金支出对象含在职死亡和退休死亡。在职死亡支出的丧葬补助金和抚恤金需手工填写</t>
  </si>
  <si>
    <t xml:space="preserve">  其中：在职死亡补助支出</t>
  </si>
  <si>
    <t>3.2.4 转移支出</t>
  </si>
  <si>
    <t>3.3  基金结余情况</t>
  </si>
  <si>
    <t>[支付能力]=[累计结余]÷[基金支出]×12</t>
  </si>
  <si>
    <t>2024年当年收支结余</t>
  </si>
  <si>
    <t>2024年累计结余</t>
  </si>
  <si>
    <t>支付能力（月）</t>
  </si>
  <si>
    <t>四、基础指标分析</t>
  </si>
  <si>
    <t>4.1  参保人数</t>
  </si>
  <si>
    <t>参加企业职工基本养老保险的年末人数。</t>
  </si>
  <si>
    <t>2024年年末数</t>
  </si>
  <si>
    <t>2023年年末数</t>
  </si>
  <si>
    <t>4.1.1  在职职工人数</t>
  </si>
  <si>
    <t>参加企业职工基本养老保险并在社会保险经办机构建立缴费记录档案的期末在职职工人数，包括：中断缴费但未终止养老保险关系的职工人数，以个人身份参保的职工人数，不包括只登记未建立缴费记录档案的人员数。</t>
  </si>
  <si>
    <t>4.1.1.1  企业在职职工人数</t>
  </si>
  <si>
    <t>[企业在职职工人数]=[在职职工人数]-[以个人身份参保人数]，平均数一般介于两年年末数之间</t>
  </si>
  <si>
    <t>2024年平均数</t>
  </si>
  <si>
    <t>4.1.1.2  个人身份参保人数</t>
  </si>
  <si>
    <t>平均数一般介于两年年末数之间</t>
  </si>
  <si>
    <t>4.1.2  离休人员</t>
  </si>
  <si>
    <t>由企业职工基本养老保险基金支付养老金的离休人员人数。平均数一般介于两年年末数之间</t>
  </si>
  <si>
    <t>4.1.3  退休退职人员</t>
  </si>
  <si>
    <t>由企业职工基本养老保险基金支付养老金的退休人员、退职人员人数。平均数一般介于两年年末数之间</t>
  </si>
  <si>
    <t>4.1.3.1  当年新增退休退职人员</t>
  </si>
  <si>
    <t>2024年发生数</t>
  </si>
  <si>
    <t>2023年发生数</t>
  </si>
  <si>
    <t>4.1.3.2  当年死亡退休退职人员</t>
  </si>
  <si>
    <t>4.1.3.3  退休退职人员年末数理论值分析</t>
  </si>
  <si>
    <t>[理论值]=[上年末人数]+[本年新增]-[本年死亡]，差额需说明原因</t>
  </si>
  <si>
    <t>当年暂停发放人数</t>
  </si>
  <si>
    <t>当年重启发放人数</t>
  </si>
  <si>
    <t>2024年理论值</t>
  </si>
  <si>
    <t>实际填报与理论值差异率</t>
  </si>
  <si>
    <t>4.2 缴费人数</t>
  </si>
  <si>
    <t>按规定申报缴纳基本养老保险费的人数，包括未按时足额缴纳基本养老保险费且未缴部分已计入欠费的人数。平均数一般介于两年年末数之间</t>
  </si>
  <si>
    <t>4.2.1 企业职工缴费人数</t>
  </si>
  <si>
    <t>[企业在职职工缴费人数]=[缴费人数]-[以个人身份参保缴费人数]，平均数一般介于两年年末数之间</t>
  </si>
  <si>
    <t>4.2.2 个人身份缴费人数</t>
  </si>
  <si>
    <t>4.3 缴费基数总额</t>
  </si>
  <si>
    <t>企业职工和以个人身份参保的个体工商户、灵活就业人员等缴纳基本养老保险费的职工工资总额，按实际缴费人员的应缴口径计算，不包含当年补缴、清欠以前年度或预缴以后年度保费的缴费基数。</t>
  </si>
  <si>
    <t>4.3.1  企业职工缴费基数总额</t>
  </si>
  <si>
    <t>[企业职工缴费基数总额]=[缴费基数总额]-[个人身份缴费基数总额]</t>
  </si>
  <si>
    <t>4.3.2.2  个人身份缴费基数总额</t>
  </si>
  <si>
    <t>以个人身份参保的个体工商户、灵活就业人员等缴纳基本养老保险费的职工工资总额。</t>
  </si>
  <si>
    <t>4.4  统筹地区职工平均工资</t>
  </si>
  <si>
    <t>由本省统计部门公布的城镇非私营单位和私营单位就业人员上年加权平均工资。</t>
  </si>
  <si>
    <t>五、综合指标分析</t>
  </si>
  <si>
    <t>5.1 参保职工缴费情况（%）</t>
  </si>
  <si>
    <t>[参保缴费比例]=[缴费人数]÷[在职职工人数]×100%</t>
  </si>
  <si>
    <t>2024年末缴费人数占比</t>
  </si>
  <si>
    <t>2024年末企业职工缴费人数占比</t>
  </si>
  <si>
    <t>2024年末个人身份缴费人数占比</t>
  </si>
  <si>
    <t>5.2 人均缴费基数</t>
  </si>
  <si>
    <t>[人均单位缴费基数]=[缴费基数总额]÷[缴费人数]</t>
  </si>
  <si>
    <t>5.2.1 人均企业职工缴费基数</t>
  </si>
  <si>
    <t>[人均企业职工缴费基数]=[企业职工缴费基数总额]÷[企业职工缴费人数]</t>
  </si>
  <si>
    <t>5.2.2 人均个人身份缴费基数</t>
  </si>
  <si>
    <t>[人均个人身份缴费基数]=[个人身份缴费基数总额]÷[个人身份缴费人数]</t>
  </si>
  <si>
    <t>5.3 基金收益率（%）</t>
  </si>
  <si>
    <t xml:space="preserve">[基金收益率]=([利息收入]+[委托投资收益])/(([上年基金结余]+[年末滚存结余])/2)*100%
</t>
  </si>
  <si>
    <t>5.4 委托投资收益率（%）</t>
  </si>
  <si>
    <t>[委托投资收益率]=[委托投资收益]/(([委托投资年初余额]+[委托投资年末余额])/2)*100%</t>
  </si>
  <si>
    <t>5.5 人均基本养老金支出</t>
  </si>
  <si>
    <t xml:space="preserve">[人均基本养老金支出]=[基本养老金支出]/([离休人员平均数]+[退休退职人员平均数])
</t>
  </si>
  <si>
    <t>5.6 人均丧葬补助金和抚恤金支出</t>
  </si>
  <si>
    <t xml:space="preserve">[人均丧葬补助金和抚恤金支出]=[丧葬补助金和抚恤金支出(退休退职部分)]/[当年死亡退休退职人员]
</t>
  </si>
  <si>
    <t>5.7 社会保险待遇支出</t>
  </si>
  <si>
    <t>剔除因省级统筹内部资金调拨误入的支出等。基金收支表与财政专户收支表基本一致。</t>
  </si>
  <si>
    <t xml:space="preserve">基金收支表社会保险待遇支出
</t>
  </si>
  <si>
    <t xml:space="preserve">财政专户表社会保险待遇支出
</t>
  </si>
  <si>
    <t>比值</t>
  </si>
  <si>
    <t>5.8 供养比</t>
  </si>
  <si>
    <t>[供养比]=[在职职工人数]÷([ 离休人员]+[退休退职人员])</t>
  </si>
  <si>
    <t>较上年变化</t>
  </si>
  <si>
    <t>5.9 替代率</t>
  </si>
  <si>
    <t xml:space="preserve">[替代率]=[人均基本养老金支出]÷[人均个人缴费基数]×100%
</t>
  </si>
  <si>
    <t>5.10 应缴缴费率</t>
  </si>
  <si>
    <t>[应缴缴费率]=([缴纳当年基本养老保险费]+[当年新增欠费]-[缴纳上年缓缴资金])÷[缴费基数总额]×100%</t>
  </si>
  <si>
    <t xml:space="preserve">
5.10.1 政策性费率（%）</t>
  </si>
  <si>
    <t xml:space="preserve">
社会保险补充资料表取数
</t>
  </si>
  <si>
    <t>2024年单位缴费费率</t>
  </si>
  <si>
    <t>2024年职工个人缴费费率</t>
  </si>
  <si>
    <t>2024年以个人身份参保缴费费率</t>
  </si>
  <si>
    <t xml:space="preserve">5.11 缴费收入理论值
</t>
  </si>
  <si>
    <t>按基数、费率计算的缴费理论值，考虑缴纳上年缓缴金额因素与缴纳当年保险费和新增欠费之差异率</t>
  </si>
  <si>
    <t>2024年应缴当期缴费收入理论值</t>
  </si>
  <si>
    <t>差异率（%）</t>
  </si>
  <si>
    <t>5.12 两本预算衔接</t>
  </si>
  <si>
    <t>财政对社会保险基金补助情况表的本年预算支出与一般公共预算列支一般应一致。</t>
  </si>
  <si>
    <t>2024年本年预算支出</t>
  </si>
  <si>
    <t>2024年一般公共预算列支</t>
  </si>
  <si>
    <t>5.13 保险费收入与2024年预计执行数差异情况</t>
  </si>
  <si>
    <t>2024年决算数据与2024年预计执行数据比较</t>
  </si>
  <si>
    <t>2024年预计执行数</t>
  </si>
  <si>
    <t xml:space="preserve">5.14 待遇支出与2024年预计执行数差异情况
</t>
  </si>
  <si>
    <t>六、个人账户记账情况</t>
  </si>
  <si>
    <t>6.1 个人账户记账人数</t>
  </si>
  <si>
    <t>[个人账户建账率]=[建立个人账户人数]÷[参保人数]×100%</t>
  </si>
  <si>
    <t>2024年末建立个人账户人数</t>
  </si>
  <si>
    <t>2023年末建立个人账户人数</t>
  </si>
  <si>
    <t>2024年末个人账户建账率（%）</t>
  </si>
  <si>
    <t>6.2 个人账户记账金额</t>
  </si>
  <si>
    <t xml:space="preserve">[当年新增个账占保险费收入比例]=([2024年末个人账户记账金额]-[2023年末个人账户记账金额]-[当年新增记账利息]+[当年个账养老金支出])÷[基本养老保险费收入]×100%。当年新增记账利息、当年个账养老金支出需手工填报
</t>
  </si>
  <si>
    <t>2024年末个人账户记账金额</t>
  </si>
  <si>
    <t xml:space="preserve">  其中：当年新增记账利息</t>
  </si>
  <si>
    <t xml:space="preserve">       当年个账养老金支出</t>
  </si>
  <si>
    <t>2023年末个人账户记账金额</t>
  </si>
  <si>
    <t>当年新增个账占保险费收入比例（%）</t>
  </si>
  <si>
    <t>6.3 人均个人账户记账金额</t>
  </si>
  <si>
    <t>[人均个人账户记账金额]=[个人账户记账金额]÷[个人账户记账人数]</t>
  </si>
  <si>
    <t>2024年末人均记账金额</t>
  </si>
  <si>
    <t>2023年末人均记账金额</t>
  </si>
  <si>
    <t>七、其他项说明</t>
  </si>
  <si>
    <t>7.1  往来款项</t>
  </si>
  <si>
    <t>其他项归类说明</t>
  </si>
  <si>
    <t>暂付款-其他</t>
  </si>
  <si>
    <t>暂收款-其他</t>
  </si>
  <si>
    <t>7.2  其他收支</t>
  </si>
  <si>
    <t>其他收入-其他</t>
  </si>
  <si>
    <t>其他支出-其他</t>
  </si>
  <si>
    <t>2024年城乡居民基本养老保险基金决算情况分析说明</t>
  </si>
  <si>
    <t xml:space="preserve">社决审02表 </t>
  </si>
  <si>
    <t>一、上年基金结余</t>
  </si>
  <si>
    <t>1.3  上年财政未到位资金核对</t>
  </si>
  <si>
    <t>二、2024年相关指标核对_</t>
  </si>
  <si>
    <t>2.1  财政补贴收入表间核对</t>
  </si>
  <si>
    <t>本年预算支出、专户财政补贴收入和基金财政补贴收入之间核对一致</t>
  </si>
  <si>
    <t>中央安排数手工补充填写，并与财政对基金补助情况表核对一致</t>
  </si>
  <si>
    <t>2.3  省级及以上安排核对（市级及以下专用）</t>
  </si>
  <si>
    <t>[省级及以上预算安排数]=[本年未到位补助资金]+[本年预算支出]-[上年未到位补助资金]-[本级预算安排]，省级及以上对账金额需手工填写</t>
  </si>
  <si>
    <t>省级及以上预算安排数</t>
  </si>
  <si>
    <t>省级及以上对账数</t>
  </si>
  <si>
    <t>省级及以上核对差额数</t>
  </si>
  <si>
    <t>2.4 利息收入核对</t>
  </si>
  <si>
    <t>2.5 委托投资收益核对</t>
  </si>
  <si>
    <t>基金与专户委托投资收益差额</t>
  </si>
  <si>
    <t>2.6 上级补助收入平衡</t>
  </si>
  <si>
    <t>省级平衡</t>
  </si>
  <si>
    <t xml:space="preserve">上级补助上级对账单</t>
  </si>
  <si>
    <t xml:space="preserve">上级补助核对一致</t>
  </si>
  <si>
    <t xml:space="preserve">上级补助省级平衡</t>
  </si>
  <si>
    <t>2.7 上解上级支出平衡</t>
  </si>
  <si>
    <t xml:space="preserve">上解上级支出上级对账单</t>
  </si>
  <si>
    <t xml:space="preserve">上解上级核对一致</t>
  </si>
  <si>
    <t xml:space="preserve">上解上级省级平衡</t>
  </si>
  <si>
    <t>三、收支指标分析_</t>
  </si>
  <si>
    <t>3.1.1 个人缴费收入</t>
  </si>
  <si>
    <t>反映参保城乡居民按照规定标准缴纳的养老保险费收入，应包括居民个人缴费收入、被征地农民缴费补贴收入、退捕渔民缴费补贴收入、财政为缴费困难群体代缴收入，2024年可按照实际列入该科目的金额填报（被征地农民缴费补贴收入、退捕渔民缴费补贴收入暂未列入该科目的，可按照现行列入科目填报）</t>
  </si>
  <si>
    <t>3.1.1.1 居民个人缴费收入</t>
  </si>
  <si>
    <t>反映参保城乡居民本人或子女按照规定标准缴纳的养老保险费收入，包括当年缴费收入和一次性补缴收入</t>
  </si>
  <si>
    <t>3.1.1.1.1 个人缴纳当期缴费收入</t>
  </si>
  <si>
    <t>[个人缴纳当期缴费收入]=[居民个人缴费收入]-[一次性缴费收入]</t>
  </si>
  <si>
    <t>3.1.1.1.2 一次性缴费收入</t>
  </si>
  <si>
    <t>一次性缴纳以前年度保险费收入，不包括被征地农民、退捕渔民缴费补贴收入，2024年需手工填写</t>
  </si>
  <si>
    <t>3.1.1.2 财政为困难人员代缴收入</t>
  </si>
  <si>
    <t>3.1.2 财政补贴收入</t>
  </si>
  <si>
    <t>同级财政部门以及上级财政部门拨付并在本级财政预算列支的、或者下级财政部门拨付并在下级财政预算列支的对城乡居民基本养老保险基金的补贴收入，包括财政对基础养老金的补贴收入和财政对个人缴费的补贴收入。</t>
  </si>
  <si>
    <t>3.1.2.1 财政对基础养老金的补贴</t>
  </si>
  <si>
    <t>3.1.2.2 财政对个人缴费的补贴</t>
  </si>
  <si>
    <t>3.1.2.3 其他财政补贴</t>
  </si>
  <si>
    <t>[其他财政补贴]=[财政补贴收入]-[财政对基础养老金的补贴]-[财政对个人缴费的补贴]</t>
  </si>
  <si>
    <t>城乡居民基本养老保险参保对象跨统筹地区或跨制度流动而划入的基金。</t>
  </si>
  <si>
    <t>3.2.1  基础养老金支出</t>
  </si>
  <si>
    <t>指按规定计发标准，由各级财政为符合待遇领取条件的参保城乡居民全额予以补助的养老金待遇。</t>
  </si>
  <si>
    <t>3.2.2  个人账户养老金支出</t>
  </si>
  <si>
    <t>指参保城乡居民达到养老保险待遇领取条件时，按照个人账户全部储存额除以计发月数，支付给参保城乡居民的养老金待遇，以及个人账户一次性支出。</t>
  </si>
  <si>
    <t>3.2.2.1 个人账户养老金发放</t>
  </si>
  <si>
    <t>[个人账户养老金发放数]=[个人账户养老金支出]-[个人账户一次性支出]。视同缴费或个人账户兜底发放需手工填写</t>
  </si>
  <si>
    <t>其中：视同缴费或个人账户兜底发放</t>
  </si>
  <si>
    <t>3.2.2.2 个人账户一次性支出</t>
  </si>
  <si>
    <t>退保、死亡等个人账户结余支出金额，需手工填写</t>
  </si>
  <si>
    <t>3.2.3  丧葬补助金支出</t>
  </si>
  <si>
    <t>建立丧葬补助金制度的地区，参保人死亡后，政府给予遗属用于丧葬的补助费用。</t>
  </si>
  <si>
    <t>城乡居民基本养老保险参保对象跨统筹地区或跨制度流动而划出的基金。</t>
  </si>
  <si>
    <t>3.3.2  个人账户基金结余情况</t>
  </si>
  <si>
    <t>个人账户基金结余需手工填写，一般情况应与全部基金结余相当。[个人账户支付能力]=[个人账户累计结余]÷[个人账户养老金支出]×12</t>
  </si>
  <si>
    <t>个人账户结余占全部结余比例（%）</t>
  </si>
  <si>
    <t>4.1  参保人员</t>
  </si>
  <si>
    <t>参保期末人数，包括中断缴费但未终止养老保险关系的人员</t>
  </si>
  <si>
    <t>4.2  缴费人员</t>
  </si>
  <si>
    <t>参保并按规定缴费的期末人数，包括代缴部分或全部养老保险费的困难群体人数。缴费人数应小于缴纳当年保费人数、一次性缴费人数以及被征地农民、退捕渔民缴费人数之和</t>
  </si>
  <si>
    <t>缴费人数合理性验证</t>
  </si>
  <si>
    <t>4.2.1 缴纳当年保险费人员</t>
  </si>
  <si>
    <t>按规定实际缴纳当年保险费的期末人数(含代缴人数)</t>
  </si>
  <si>
    <t>4.2.1.1  财政代缴困难群体人员</t>
  </si>
  <si>
    <t>4.2.2  一次性缴费人员</t>
  </si>
  <si>
    <t>一次性补缴以前年度保险费收入的人数，不包括被征地农民、退捕渔民一次性缴费人数，需手工填写</t>
  </si>
  <si>
    <t>4.2.3被征地农民、退捕渔民缴费人数</t>
  </si>
  <si>
    <t>享受被征地农民、退捕渔民缴费补贴人数，需手工填写</t>
  </si>
  <si>
    <t>4.3  养老金领取人数</t>
  </si>
  <si>
    <t>4.4 个人缴费标准</t>
  </si>
  <si>
    <t>以人数为权重的加权平均标准</t>
  </si>
  <si>
    <t>4.5 财政对基础养老金补贴标准</t>
  </si>
  <si>
    <t>以人数为权重的年平均补贴标准</t>
  </si>
  <si>
    <t>4.6 财政对个人缴费补贴标准</t>
  </si>
  <si>
    <t>以人数为权重的加权平均</t>
  </si>
  <si>
    <t>5.1 人均个人缴费</t>
  </si>
  <si>
    <t>[人均个人缴费，为个人当期缴费水平]=[个人缴费收入]-[一次性缴费收入]÷[实际缴费人员]；[人均政府代缴，为个人政府代缴水平]=[财政为困难人员代缴收入]÷[财政代缴困难群体人员]；[人均一次性缴费，为一次性缴费水平]=[一次性缴费收入]÷[一次性缴费人员]。</t>
  </si>
  <si>
    <t>人均个人缴费</t>
  </si>
  <si>
    <t>人均政府代缴</t>
  </si>
  <si>
    <t>人均一次性缴费</t>
  </si>
  <si>
    <t>5.2 人均财政对基础养老金补贴</t>
  </si>
  <si>
    <t>[人均财政对基础养老金补贴]=[财政对基础养老金的补贴]÷[养老金领取平均人数]</t>
  </si>
  <si>
    <t>5.3 人均财政对个人缴费补贴</t>
  </si>
  <si>
    <t>[人均财政对个人缴费补贴]=[财政对个人的缴费补贴]÷[实际缴费人数]</t>
  </si>
  <si>
    <t>5.4 财政到位情况</t>
  </si>
  <si>
    <t>[ 财政到位情况]=[财政补贴收入]÷[财政补贴收入对应支出]</t>
  </si>
  <si>
    <t>财政补贴到位率</t>
  </si>
  <si>
    <t>基础养老金财政补贴到位率</t>
  </si>
  <si>
    <t>其他财政补贴到位率</t>
  </si>
  <si>
    <t>5.5 基金收益率（%）</t>
  </si>
  <si>
    <t>[基金收益率]=([利息收入]+[委托投资收益])÷(([上年结余]+[年末滚存结余])÷2)×100%</t>
  </si>
  <si>
    <t>5.6 年人均基础养老金支出</t>
  </si>
  <si>
    <t>[人均基础养老金支出]=[基础养老金支出]÷[领取待遇平均人数]</t>
  </si>
  <si>
    <t>基金收支表与财政专户收支表基本一致。</t>
  </si>
  <si>
    <t>基金收支表社会保险待遇支出</t>
  </si>
  <si>
    <t>财政专户表社会保险待遇支出</t>
  </si>
  <si>
    <t>比值（%）</t>
  </si>
  <si>
    <t>5.8 两本预算衔接</t>
  </si>
  <si>
    <t>财政对社会保险基金补助情况表的本年预算支出与一般公共预算列支一般应一致</t>
  </si>
  <si>
    <t>5.9 财政补贴收入与2024年预计执行数差异情况</t>
  </si>
  <si>
    <t>2024年决算数据与2024年预计执行预算数据比较</t>
  </si>
  <si>
    <t>5.10 待遇支出与2023年预计执行数差异情况</t>
  </si>
  <si>
    <t>个人账户空账率(%)</t>
  </si>
  <si>
    <t>2024年机关事业单位基本养老保险基金决算情况分析说明</t>
  </si>
  <si>
    <t xml:space="preserve">社决审03表 </t>
  </si>
  <si>
    <t>1.3  上年预算结转核对</t>
  </si>
  <si>
    <t>财政对基金补助上年预算结转与上年决算本年预算结转核对一致</t>
  </si>
  <si>
    <t>由用人单位和个人按规定缴费基数的一定比例缴纳的基本养老保险费。包括本年补缴以前年度欠费、本年预缴以后年度的基本养老保险费及一次性补缴以前年度的基本养老保险费收入。其中：清算历年基本养老保险费需手工填写。</t>
  </si>
  <si>
    <t xml:space="preserve">  其中：清算历年基本养老保险费</t>
  </si>
  <si>
    <t>2024年预算调整数</t>
  </si>
  <si>
    <t>3.1.1.4  预缴缴费收入</t>
  </si>
  <si>
    <t>2024年预缴缴费决算数</t>
  </si>
  <si>
    <t>同级财政部门以及上级财政部门拨付并在本级财政预算列支的、或者下级财政部门拨付并在下级财政预算列支的对机关事业单位基本养老保险基金的补贴收入，不包含各级财政对机关事业单位职工职业年金的补贴。</t>
  </si>
  <si>
    <t xml:space="preserve">  其中：清算历年财政补贴收入</t>
  </si>
  <si>
    <t>机关事业单位基本养老保险参保对象跨统筹地区或跨制度流动而划入的基本养老保险基金。</t>
  </si>
  <si>
    <t>由基本养老金开支的各项支出，包括：基础性养老金、个人账户养老金、过渡性养老金及退休（职）费和病退人员的退休费、生活费。清算历年基本养老金需手工填报。</t>
  </si>
  <si>
    <t xml:space="preserve">  其中：历年清基本养老金</t>
  </si>
  <si>
    <t>3.2.1.1  当年基本养老金支出</t>
  </si>
  <si>
    <t>2024年预算数或预算调整数应为剔除历年清算后的基本养老金，需手工填写</t>
  </si>
  <si>
    <t>3.2.2 转移支出</t>
  </si>
  <si>
    <t>机关事业单位基本养老保险参保对象跨统筹地区或跨制度流动而转出的基本养老保险基金。</t>
  </si>
  <si>
    <t>参加机关事业单位基本养老保险的年末人数。</t>
  </si>
  <si>
    <t>参加机关事业单位基本养老保险并在社会保险经办机构已建立缴费记录档案的在职职工人数。平均数一般介于两年年末数之间</t>
  </si>
  <si>
    <t>4.1.2  退休退职人员</t>
  </si>
  <si>
    <t>参加机关事业单位基本养老保险并由机关事业单位基本养老保险基金支付养老金的退休、退职人员人数。平均数一般介于两年年末数之间</t>
  </si>
  <si>
    <t>参保职工中，按规定缴纳基本养老保险费的人数，包括未按时足额缴纳基本养老保险费且未缴部分已计入欠费的人数。平均数一般介于两年年末数之间</t>
  </si>
  <si>
    <t>4.3  缴费基数总额</t>
  </si>
  <si>
    <t>参加机关事业单位基本养老保险的参保人员缴纳基本养老保险费的职工工资总额，按实际缴费人员的应缴口径计算，不包含清算历年保费、当年补缴、清欠以前年度或预缴以后年度保费的缴费基数。</t>
  </si>
  <si>
    <t>5.1 参保职工缴费情况</t>
  </si>
  <si>
    <t>[缴费人数占比]=[缴费人数]÷[在职职工人数]×100%</t>
  </si>
  <si>
    <t>[人均缴费基数]=[缴费基数总额]÷[缴费人数]</t>
  </si>
  <si>
    <t>[基金收益率]=[利息收入]/(([上年基金结余]+[年末滚存结余])/2)*100%</t>
  </si>
  <si>
    <t>5.4 人均基本养老金支出</t>
  </si>
  <si>
    <t>剔除历年清算支出后的数据。[人均基本养老金支出]=[基本养老金支出]/[退休退职人员平均数]</t>
  </si>
  <si>
    <t>5.5 社会保险待遇支出</t>
  </si>
  <si>
    <t>5.6 替代率</t>
  </si>
  <si>
    <t>[替代率]=[人均基本养老金支出]÷[人均缴费基数]×100%</t>
  </si>
  <si>
    <t>5.7 应缴缴费率</t>
  </si>
  <si>
    <t>[应缴缴费率]=([缴纳当年基本养老保险费]+[当年新增欠费])÷[缴费基数总额]×100%</t>
  </si>
  <si>
    <t>5.8 缴费收入理论值</t>
  </si>
  <si>
    <t>按基数、费率计算的缴费理论值，与缴纳当年保险和新增欠费之差异率</t>
  </si>
  <si>
    <t>填报差异率（%）</t>
  </si>
  <si>
    <t>5.9 两本预算衔接</t>
  </si>
  <si>
    <t xml:space="preserve">2014年10月前已退休的参保人数不属于个人账户记账人数。[个人账户建账率]=[建立个人账户人数]÷[参保人数]×100%
</t>
  </si>
  <si>
    <t>2024年职工基本医疗保险基金决算情况分析说明</t>
  </si>
  <si>
    <t xml:space="preserve">社决审04表 </t>
  </si>
  <si>
    <t>否</t>
  </si>
  <si>
    <t xml:space="preserve">上年累计欠费余额核对不为0的主要原因是受统计口径调整的影响，2024年4季度统计报表中上年累计欠费数调整为439289元，基金报表为保持数据一致性进行相应调整，所以导致上年累计欠费余额核对存在差额。</t>
  </si>
  <si>
    <t>中央安排数手工补充填写，并与决算报表核对一致。中央安排对账数需手工填写（其中城乡居民医保新冠疫苗及接种费用中央安排数由居民医疗保险审核表获取）</t>
  </si>
  <si>
    <t>城乡居民医保新冠疫苗及接种费用中央安排数</t>
  </si>
  <si>
    <t>中央对账数（含全部新冠疫苗及接种费用）</t>
  </si>
  <si>
    <t>基金与专户利息收入核对差额不为0的主要原因是专户利息收入由县级财政填报，不由经办机构填报，县级财政汇总后无此情况出现，所以导致基金与专户利息收入核对存在差额。</t>
  </si>
  <si>
    <t xml:space="preserve">上解上级省级平衡为不为0的主要原因是城镇职工基本医疗保险市级统筹，根据玉人社发﹝2015﹞78号《玉溪市城镇职工基本医疗保险基金财务管理的通知》，县区结余资金年底上缴市级统一管理，县级做不了省级平衡，所以导致下级上解收入与上解上级省级平衡核对存在差额。</t>
  </si>
  <si>
    <t>3.1.1  基本医疗保险费收入</t>
  </si>
  <si>
    <t>反映收到的由用人单位和个人按规定缴费基数的一定比例缴纳的基本医疗保险费和生育保险费。</t>
  </si>
  <si>
    <t>3.1.1.1  缴纳当年基本医疗保险费</t>
  </si>
  <si>
    <t>-</t>
  </si>
  <si>
    <t xml:space="preserve">欠费单位本年补缴历年欠费的金额（本金），不含“一次性补缴以前年度基本医疗保险费”。</t>
  </si>
  <si>
    <t>本年一次性缴纳以前年度的基本医疗保险费，主要是指参保单位为参保职工补缴从建立医疗保险关系之日至实际缴费日期间欠缴的基本医疗保险费。</t>
  </si>
  <si>
    <t>本年预先缴纳一定时期的基本医疗保险费，包括改制、破产企业按规定为解除劳动合同关系的职工预留并缴纳的基本医疗保险费。</t>
  </si>
  <si>
    <t>[ 其他财政补助]=[ 财政补贴收入]-[对医保基金负担新冠病毒疫苗及接种费用的补助]。其他财政补助需进行说明</t>
  </si>
  <si>
    <t xml:space="preserve">  其中：对医保基金负担新冠病毒疫苗及接种费用的补助</t>
  </si>
  <si>
    <t xml:space="preserve">  其他财政补助</t>
  </si>
  <si>
    <t>财政补贴收入预算完成率为0.00%的主要原因是省级未通知清算新冠疫苗费和接种补助费，所以导致财政补贴收入预算完成率为0.00%。</t>
  </si>
  <si>
    <t>职工基本医疗保险参保对象跨统筹地区流动而划入的个人账户基金。</t>
  </si>
  <si>
    <t>转移收入预算完成率高于上限的主要原因是华宁县职工基本医疗保险参保对象跨统筹区流入人数增加，同比增长幅度较大，所以转移收入预算完成率较高。</t>
  </si>
  <si>
    <t>基金支出预算完成率高于上限的主要原因是四季度出现流感，就医人员增加及医疗机构费用增加，所以导致基金支出预算完成率偏高。</t>
  </si>
  <si>
    <t>3.2.1  基本医疗保险待遇支出</t>
  </si>
  <si>
    <t>支付的职工基本医疗保险参保对象和生育保险参保对象待遇支出。</t>
  </si>
  <si>
    <t>基本医疗保险待遇支出增长率低于下限的主要原因是根据玉医保中心便笺〔2023〕7号文件《玉溪市医疗保险中心关于列支公务员医疗补助个人账户基金支出的通知》要求，华宁县2024年分配抵扣金额为20000000.00元，所以基本医疗保险待遇支出增长率偏低。</t>
  </si>
  <si>
    <t>3.2.1.1  住院支出</t>
  </si>
  <si>
    <t>参保对象住院费用。</t>
  </si>
  <si>
    <t>住院支出预算完成率高于上限的主要原因是医疗机构费用控制效果不佳，次均费用大幅增加超出预期，所以导致住院支出预算完成率偏高。</t>
  </si>
  <si>
    <t>住院支出增长率低于下限的主要原因是医疗机构费用控制效果不佳，次均费用大幅增加，所以导致住院支出增长率偏低。</t>
  </si>
  <si>
    <t>3.2.1.2  门诊支出</t>
  </si>
  <si>
    <t>参保对象门诊费用，包括在持定点医疗机构外配处方在零售药店发生的医药费支出。</t>
  </si>
  <si>
    <t>门诊支出预算完成率低于下限的主要原因是医疗机构费用控制，又加之医保监管能力的不断提升及付费方式改革的推进，所以导致门诊支出预算完成率偏低。</t>
  </si>
  <si>
    <t>门诊支出增长率低于下限的主要原因是医疗机构费用控制，又加之医保监管能力的不断提升及付费方式改革的推进，所以导致门诊支出增长率偏低。</t>
  </si>
  <si>
    <t>3.2.1.3  生育医疗费用支出</t>
  </si>
  <si>
    <t>参保职工生育和计划生育医疗费用</t>
  </si>
  <si>
    <t>生育医疗费用支出预算完成率高于上限的主要原因是国家三胎政策的开放，县区生育意愿的增加，所以导致生育医疗费用支出预算完成率偏高。</t>
  </si>
  <si>
    <t>生育医疗费用支出增长率高于上限的主要原因是国家三胎政策的开放，县区生育意愿的增加，所以导致生育医疗费用支出增长率较高。</t>
  </si>
  <si>
    <t>3.2.1.4  生育津贴支出</t>
  </si>
  <si>
    <t>参保职工因生育离开工作岗位期间，生育保险按规定支付的津贴。补发以前年度生育津贴需手工填报，并说明相关政策内容。</t>
  </si>
  <si>
    <t>其中：补发以前年度</t>
  </si>
  <si>
    <t>生育津贴支出增长率高于上限的主要原因是国家三胎政策的开放，县区生育意愿的增加，所以导致生育津贴支出增长率偏高。</t>
  </si>
  <si>
    <t>3.2.1.5 其他待遇支出</t>
  </si>
  <si>
    <t>对其他待遇支出的具体构成情况进行拆分，分项数据需手工填报</t>
  </si>
  <si>
    <t>其中：药品和医用耗材集中带量采购结余留用支出</t>
  </si>
  <si>
    <t xml:space="preserve">     参保对象死亡及其他特殊原因发生的个人账户清户支出</t>
  </si>
  <si>
    <t xml:space="preserve">     其他情况支出</t>
  </si>
  <si>
    <t>其他情况支出为1339333元的主要原因是该笔资金为职工抵扣大病个人缴费款，所以金额为1339333元。</t>
  </si>
  <si>
    <t>职工基本医疗保险参保对象跨统筹地区流动而划出的个人账户基金。</t>
  </si>
  <si>
    <t>转移支出预算完成率高于上限的主要原因是结算办理跨统筹区转移手续滞后，参保对象跨统筹地区流动大，转移支出增加，所以转移支出预算完成率较高。</t>
  </si>
  <si>
    <t>转移支出增长率高于上限的主要原因是结算办理跨统筹区转移手续滞后，参保对象跨统筹地区流动大，转移支出增加，所以转移支出增长率偏高。</t>
  </si>
  <si>
    <t xml:space="preserve">基金结余情况中支付能力（月）低于审核下限的主要原因是玉溪市城镇职工基本医疗保险市级统筹，根据玉人社发﹝2015﹞78号《玉溪市城镇职工基本医疗保险基金财务管理的通知》，县区结余资金年底上缴市级统一管理，县区无结余（结余很少），所以基金结余情况中支付能力（月）为0.04，小于6个月。
</t>
  </si>
  <si>
    <t>3.3.1  统筹基金结余情况</t>
  </si>
  <si>
    <t xml:space="preserve">统筹基金结余情况中支付能力（月）低于审核下限的主要原因是玉溪市城镇职工基本医疗保险市级统筹，根据玉人社发﹝2015﹞78号《玉溪市城镇职工基本医疗保险基金财务管理的通知》，县区结余资金年底上缴市级统一管理，县区无结余（结余很少），所以统筹基金结余情况中支付能力（月）为0.11，小于6个月。
</t>
  </si>
  <si>
    <t>参加职工基本医疗保险的期末人数。包括用人单位职工，无雇工的个体工商户、未在用人单位参加职工基本医疗保险的非全日制从业人员以及其他灵活就业人员和退休人员。</t>
  </si>
  <si>
    <t>参保人数增长率低于下限的主要原因是人员外出务工，部分人员调出，所以导致参保人数增长率偏低。</t>
  </si>
  <si>
    <t>参加职工基本医疗保险且未办理退休的参保人员。平均数一般介于两年年末数之间</t>
  </si>
  <si>
    <t>在职职工人数增长率低于下限的主要原因是人员外出务工，部分人员调出，退休人员增加，所以导致在职职工人数增长率偏低。</t>
  </si>
  <si>
    <t>4.1.1.1单建统筹参保人数</t>
  </si>
  <si>
    <t>反映未建立个人账户的参保人员。平均数一般介于两年年末数之间</t>
  </si>
  <si>
    <t>4.1.2  退休人员</t>
  </si>
  <si>
    <t>参加职工基本医疗保险且已办理退休的参保人员。平均数一般介于两年年末数之间</t>
  </si>
  <si>
    <t>参加职工基本医疗保险并按规定缴纳医疗保险费的人数。平均数一般介于两年年末数之间</t>
  </si>
  <si>
    <t>缴费人数增长率低于下限的主要原因是人员外出务工，部分人员调出，所以导致缴费人数增长率偏低。</t>
  </si>
  <si>
    <t>4.2.1.1单建统筹缴费人数</t>
  </si>
  <si>
    <t>参加职工基本医疗保险按规定缴纳医疗保险费但未建立个人账户的参保人数。平均数一般介于两年年末数之间</t>
  </si>
  <si>
    <t>参加职工基本医疗保险的用人单位和个人缴纳基本医疗保险费的工资总额，按缴费人员应缴口径计算。</t>
  </si>
  <si>
    <t>缴费基数总额增长率低于下限的主要原因是部分单位存在欠费情况，企业经济运行及职工人均工资收入增长缓慢，所以导致缴费基数总额增长率偏低。</t>
  </si>
  <si>
    <t>4.3.1  单建统筹缴费基数总额</t>
  </si>
  <si>
    <t>反映未建立个人账户的参保人员缴纳基本医疗保险费的职工工资总额。</t>
  </si>
  <si>
    <t>单建统筹缴费基数总额增长率为0的主要原因是玉溪市城镇职工基本医疗保险市级统筹，根据玉人社发﹝2015﹞78号《玉溪市城镇职工基本医疗保险基金财务管理的通知》，华宁县医疗保险中心未采取单建统筹缴费方式，所以单建统筹基数总额增长率为0。</t>
  </si>
  <si>
    <t>4.4 参保人员住院人数</t>
  </si>
  <si>
    <t>享受职工医疗保险待遇全年住院累计人数</t>
  </si>
  <si>
    <t>占参保人数比例（%）</t>
  </si>
  <si>
    <t>参保人员住院人数占参保人数比例高于上限的主要原因是住院人数住院人数以及住院人次数增加，所以导致参保人员住院人数占参保人数增长率偏高。</t>
  </si>
  <si>
    <t>参保人员住院人数增长率低于下限的主要原因是2024年住院人数以及住院人次数比上年减少，所以导致参保人员住院人数增长率偏低。</t>
  </si>
  <si>
    <t>4.4.1参保人员住院人次数</t>
  </si>
  <si>
    <t>享受职工医疗保险待遇全年住院人次数。</t>
  </si>
  <si>
    <t>与待遇人数的比值</t>
  </si>
  <si>
    <t>参保人员住院人次数增长率低于下限的主要原因是2024年住院人数以及住院人次数比上年减少，所以导致参保人员住院人次数增长率偏低。</t>
  </si>
  <si>
    <t>4.5 参保人员门诊人数</t>
  </si>
  <si>
    <t>享受职工医疗保险待遇全年门诊累计人数</t>
  </si>
  <si>
    <t>参保人员门诊人数占参保人数比例高于上限的主要原因是2024年门诊共济政策影响，门诊人数增加，所以导致参保人员门诊人数占参保人数比例较高。</t>
  </si>
  <si>
    <t>4.5.1参保人员门诊人次数</t>
  </si>
  <si>
    <t>享受职工医疗保险待遇全年门诊人次数。</t>
  </si>
  <si>
    <t>参保人员门诊人次数增长率高于上限的主要原因是2024年门诊共济政策影响，门诊人数增加，所以导致参保人员门诊人次数增长率偏高。</t>
  </si>
  <si>
    <t>4.6 享受生育医疗费用报销人数</t>
  </si>
  <si>
    <t>年内按规定享受生育医疗费报销的累计人数，同一人享受多项生育保险待遇的，仅计算一次。</t>
  </si>
  <si>
    <t>享受生育医疗费用报销人数增长率高于上限的主要原因是国家三胎政策的开放，县区生育意愿的增加，所以导致享受生育医疗费用报销人数增长率较高。</t>
  </si>
  <si>
    <t>4.6.1享受生育医疗费用报销人次数</t>
  </si>
  <si>
    <t>年内按规定享受生育医疗费报销的人次数。</t>
  </si>
  <si>
    <t>享受生育医疗费用报销人次数增长率高于上限的主要原因是国家三胎政策的开放，县区生育意愿的增加，所以导致享受生育医疗费用报销人次数增长率较高。</t>
  </si>
  <si>
    <t>4.7 享受生育津贴人数</t>
  </si>
  <si>
    <t>年内参保职工因生育而离开工作岗位期间，按规定享受生育津贴的累计人数</t>
  </si>
  <si>
    <t xml:space="preserve">[单建统筹参保占比]=[单建统筹参保人员]÷[参保人数]×100%
</t>
  </si>
  <si>
    <t>2024年单建统筹参保占比</t>
  </si>
  <si>
    <t xml:space="preserve">[单建统筹缴费人数占比]=[单建统筹缴费人数]÷[在职职工单建统筹参保人员]×100%
</t>
  </si>
  <si>
    <t xml:space="preserve">2024年单建统筹缴费人数占比
</t>
  </si>
  <si>
    <t>参保职工缴费情况中2024年单建统筹缴费人数占比为0的主要原因是玉溪市城镇职工基本医疗保险市级统筹，根据玉人社发﹝2015﹞78号《玉溪市城镇职工基本医疗保险基金财务管理的通知》，华宁县医疗保险中心未采取单建统筹缴费方式，所以参保职工缴费情况中2024年单建统筹缴费人数占比为0。</t>
  </si>
  <si>
    <t>人均缴费基数2024年决算数不为0的主要原因是缴费基数总额为893573666.00元，缴费人数为11329人，所以人均缴费基数2024年决算数不为0。</t>
  </si>
  <si>
    <t xml:space="preserve">5.2.1 人均单建统筹缴费基数
</t>
  </si>
  <si>
    <t>[人均单建统筹缴费基数]=[单建统筹缴费基数总额]÷[单建统筹缴费人数]</t>
  </si>
  <si>
    <t>人均单建统筹缴费基数增长率为0的主要原因是玉溪市城镇职工基本医疗保险市级统筹，根据玉人社发﹝2015﹞78号《玉溪市城镇职工基本医疗保险基金财务管理的通知》，华宁县医疗保险中心未采取单建统筹缴费方式，所以导致人均单建统筹缴费基数增长率为0。</t>
  </si>
  <si>
    <t>基金收益率2024年决算数高于上限的主要原因是玉溪市城镇职工基本医疗保险市级统筹，根据玉人社发﹝2015﹞78号《玉溪市城镇职工基本医疗保险基金财务管理的通知》，县区结余资金年底上缴市级统一管理，县区结余很少，所以基金收益率2024年决算数较高。</t>
  </si>
  <si>
    <t>5.4 人均医疗保险待遇支出</t>
  </si>
  <si>
    <t>[人均医疗保险待遇支出]=[基本医疗保险待遇支出]÷[参保人数]</t>
  </si>
  <si>
    <t>人均医疗保险待遇支出增长率低于下限的主要原因是基本医疗保险待遇支出减少，参保人数增加，所以导致人均医疗保险待遇支出增长率较低。</t>
  </si>
  <si>
    <t>5.5 人均住院支出</t>
  </si>
  <si>
    <t>[人均住院支出]=[住院支出]÷[参保人员住院人数]</t>
  </si>
  <si>
    <t>人均住院支出2024年决算数低于下限的主要原因是医疗机构严格控制费用效果良好，所以导致人均住院支出2024年决算数偏低。</t>
  </si>
  <si>
    <t>人均住院支出增长率低于下限的主要原因是2024年比2023年医疗机构控制费用效果较好，所以导致人均住院支出增长偏低。</t>
  </si>
  <si>
    <t>5.5.1  次均住院支出</t>
  </si>
  <si>
    <t xml:space="preserve">[次均住院支出]=[住院支出]÷[参保人员住院人次数]
</t>
  </si>
  <si>
    <t>次均住院支出2024年决算数低于下限的主要原因是医疗机构严格控制次均住院费用，所以导致人均住院支出2024年决算数偏低。</t>
  </si>
  <si>
    <t>次均住院支出增长率低于下限的主要原因是2024年比2023年医疗机构控制费用效果较好，所以导致次均住院支出增长率偏低。</t>
  </si>
  <si>
    <t>5.6 人均门诊支出</t>
  </si>
  <si>
    <t>[人均门诊支出]=[门诊支出]÷[参保人员门诊人数]</t>
  </si>
  <si>
    <t>人均门诊支出2024年决算数低于下限的主要原因是2024年门诊共济政策实施，门诊参保人数的增加，门诊费用报销比例提高，所以导致人均门诊支出2024年决算数偏低。</t>
  </si>
  <si>
    <t>人均门诊支出增长率低于下限的主要原因是2024年门诊共济政策实施，门诊参保人数的增加，门诊费用报销比例提高，所以导致人均门诊支出增长率较低。</t>
  </si>
  <si>
    <t>5.6.1 次均门诊支出</t>
  </si>
  <si>
    <t>[次均门诊支出]=[门诊支出]÷[参保人员门诊人次数]</t>
  </si>
  <si>
    <t>次均门诊支出增长率低于下限的主要原因是因为2024年门诊共济政策实施，门诊参保人数的增加，门诊费用报销比例提高，所以导致次均门诊支出增长率较低。</t>
  </si>
  <si>
    <t>5.7 人均生育医疗费支出</t>
  </si>
  <si>
    <t>[人均生育医疗费支出]=[生育医疗费支出]÷[享受生育医疗费用报销人数]</t>
  </si>
  <si>
    <t>人均生育医疗费用支出增长率高于上限的主要原因是国家三胎政策开放，生育费用报销人数增加，所以导致人均生育医疗费用支出增长率较高。</t>
  </si>
  <si>
    <t>5.7.1 次均生育医疗费支出</t>
  </si>
  <si>
    <t>[次均生育医疗费支出]=[生育医疗费支出]÷[享受生育医疗费用报销人次数]</t>
  </si>
  <si>
    <t>次均生育医疗费用支出增长率高于上限的主要原因是国家三胎政策开放，生育费用报销人数增加，所以导致次均生育医疗费用支出增长率较高。</t>
  </si>
  <si>
    <t>5.8 人均生育津贴支出</t>
  </si>
  <si>
    <t>[人均生育津贴支出]=[生育津贴支出]÷[享受生育津贴人数]</t>
  </si>
  <si>
    <t>人均生育津贴支出增长率高于上限的主要原因是国家三胎政策开放，生育费用报销人数增加，所以导致人均生育津贴支出增长率较高。</t>
  </si>
  <si>
    <t>5.9 社会保险待遇支出</t>
  </si>
  <si>
    <t>基金收支表与财政专户收支表比值为0的主要原因是专户利息收入由县级财政填报，不由经办机构填报，县级财政汇总后无此情况出现，所以导致基金收支表与财政专户收支表比值为0。</t>
  </si>
  <si>
    <t>5.10 医保基金当年实付率</t>
  </si>
  <si>
    <t>[实付率]=[实付金额]÷[应付金额]×100%</t>
  </si>
  <si>
    <t>2024年决算数（%）</t>
  </si>
  <si>
    <t>5.10.1 实付金额填报合理性</t>
  </si>
  <si>
    <t>该项指标反映医保基金实付金额与待遇支出差值，若差值不为0，请核实说明情况</t>
  </si>
  <si>
    <t>实付金额与待遇支出差值</t>
  </si>
  <si>
    <t>5.11 应缴缴费率</t>
  </si>
  <si>
    <t>[应缴缴费率]=([缴纳当年基本医疗保险费]+[当年新增欠费])÷[个人缴费基数总额]×100%</t>
  </si>
  <si>
    <t>应缴缴费率增长率高于上限的主要原因是无当年新增欠费，所以导致应缴缴费率增长率偏高。</t>
  </si>
  <si>
    <t>5.13 待遇支出与2023年预计执行数差异情况</t>
  </si>
  <si>
    <t>2024年决算数据与2024预计执行预算数据比较</t>
  </si>
  <si>
    <t>待遇支出与2023年预计执行数差异率高于上限的主要原因是医保政策调整，医疗费用报销比例和上限的变化，所以待遇支出与2023年预计执行数差异率偏高。</t>
  </si>
  <si>
    <t>六、其他项说明</t>
  </si>
  <si>
    <t>6.1  往来款项</t>
  </si>
  <si>
    <t>6.2  其他收支</t>
  </si>
  <si>
    <t>2024年城乡居民基本医疗保险基金决算情况分析说明</t>
  </si>
  <si>
    <t xml:space="preserve">社决审05表 </t>
  </si>
  <si>
    <t>基金与专户财政补贴收入核对差额大于0的主要原因是财政专户补贴收入不由经办机构填写数据，而是由县级财政填写数据，县级财政汇总后无此情况出现，所以基金与专户财政补贴收入核对差额大于0。</t>
  </si>
  <si>
    <t>其中：新冠病毒疫苗及接种费用</t>
  </si>
  <si>
    <t>[省级及以上预算安排数]=[本年预算支出]+[预算结转下年]-[上年预算结转]-[本级预算安排]，省级及以上对账金额需手工填写</t>
  </si>
  <si>
    <t>基金与专户利息收入核对差额大于0的主要原因是财政专户补贴收入不由经办机构填写数据，而是由县级财政填写数据，县级财政汇总后无此情况出现，所以基金与专户利息收入核对差额大于0。</t>
  </si>
  <si>
    <t xml:space="preserve">上级补助省级平衡的计算结果大于0的主要原因是城乡居民基本医疗保险属于市级统筹，市级汇总后无此情况出现，所以导致补助下级支出与上级补助省级平衡存在差额。</t>
  </si>
  <si>
    <t xml:space="preserve">上解上级省级平衡的计算结果大于0的主要原因是城乡居民基本医疗保险属于市级统筹，市级汇总后无此情况出现，所以导致下级上解收入与上解上级省级平衡存在差额。</t>
  </si>
  <si>
    <t>基金收入预算完成率低于下限的原因：1.根据玉政规〔2021〕4号文件精神，应由资助部门资助参保的2024年保费1350080.00元未补助到位；2.因为年初预算数中，上级补助收入数包含了大病保险数据1299.73万元，但因为我市大病保险由市级统一承办，大病保险数据由市级统一填列，县区不填数据，导致2024年决算数不填列大病保险数据，使得基金收入减少，所以基金收入预算完成率偏低。</t>
  </si>
  <si>
    <t>城乡居民基本医疗保险居民个人缴费、集体扶持、城乡医疗救助资助、财政为困难人员代缴等收入。</t>
  </si>
  <si>
    <t>3.1.1.1  医疗救助资助及财政代缴收入</t>
  </si>
  <si>
    <t>城乡医疗救助基金为资助对象参保缴纳的款项及政府在城乡医疗救助之外对困难居民参保给予的缴费补贴收入。</t>
  </si>
  <si>
    <t>医疗救助资助及财政代缴收入预算完成率低于下限的主要原因是其他资助部门需资助特殊人群的资助参保资金1350080.00元还未拨付到位，所以医疗救助资助及财政代缴收入预算完成率偏低。</t>
  </si>
  <si>
    <t>收到的同级财政部门以及上级财政部门拨付并在本级财政预算列支的、或者下级财政部门拨付并在下级财政预算列支的对城乡居民基本医疗保险基金的补贴收入。</t>
  </si>
  <si>
    <t>财政补贴收入2024年决算数同比2023年决算数减少的原因：1.2023年2月收到2022年城乡居民基本医疗保险县级财政补助资金255.33万元，收到省级补助资金306万元，合计561.33万元；2.2024年决算数到位了2023年县级财政补助资金2648847.36元和2024年县级财政补助资金2749101.12元，资金补助级次不一样，每年补助标准不一样，所以财政补贴收入降低。</t>
  </si>
  <si>
    <t>3.1.2.1  按规定标准补助收入</t>
  </si>
  <si>
    <t>根据相关政策规定，按参保人数和规定的人均补助标准给予的补贴收入，不包含对基金的专项和收支缺口补贴资金。</t>
  </si>
  <si>
    <t>按规定标准补助收入2024年决算数同比2023年决算数减少的原因：1.2023年2月收到2022年城乡居民基本医疗保险县级财政补助资金255.33万元，收到省级补助资金306万元，合计561.33万元；2.2024年决算数到位了2023年县级财政补助资金2648847.36元和2024年县级财政补助资金2749101.12元，资金补助级次不一样，每年补助标准不一样，所以按规定标准补助收入降低。</t>
  </si>
  <si>
    <t>3.1.2.2  其他财政收入</t>
  </si>
  <si>
    <t>[ 其他财政补助]=[ 财政补贴收入]-[按规定标准收入]-[对医保基金负担新冠病毒疫苗及接种费用的补助]-[补基金缺口]。补基金缺口需手工填写；其他财政补助需进行说明</t>
  </si>
  <si>
    <t>其中：对医保基金负担新冠病毒疫苗及接种费用的补助</t>
  </si>
  <si>
    <t xml:space="preserve">    补基金缺口</t>
  </si>
  <si>
    <t xml:space="preserve">    其他</t>
  </si>
  <si>
    <t>参保对象基本医疗保险待遇支出</t>
  </si>
  <si>
    <t>基本医疗保险待遇支出2024年决算数同比2023年决算数减少的原因：1.2024年华宁县医共体付费方式和支付标准按90%进行预付当月费用，从9月开始，月拨付资金变为260万元，留用10%待下年初考核时在拨付，导致支出进度偏低；2.华宁瑞仁医院因支付方式改变，清算2023年费用后导致2023年医疗费预付过多，需在2024年1-2月进行抵扣，导致华宁瑞仁医院2024年1-3月支付医疗费过低，且2024年支付标准按实际发生费用的90%进行拨付，所以基本医疗保险待遇支出降低。</t>
  </si>
  <si>
    <t>住院支出预算完成率低于下限的原因：1.2024年华宁县医共体付费方式和支付标准按90%进行预付当月费用，从9月开始，月拨付资金变为260万元，留用10%待下年初考核时在拨付，导致支出进度偏低；2.华宁瑞仁医院因支付方式改变，清算2023年费用后导致2023年医疗费预付过多，需在2024年1-2月进行抵扣，导致华宁瑞仁医院2024年1-3月支付医疗费过低，且2024年支付标准按实际发生费用的90%进行拨付，所以住院支出预算完成率偏低。</t>
  </si>
  <si>
    <t>住院支出2024年决算数同比2023年决算数大幅降低的原因：1.2024年华宁县医共体付费方式和支付标准按90%进行预付当月费用，从9月开始，月拨付资金变为260万元，留用10%待下年初考核时在拨付，导致支出进度偏低；2.华宁瑞仁医院因支付方式改变，清算2023年费用后导致2023年医疗费预付过多，需在2024年1-2月进行抵扣，导致华宁瑞仁医院2024年1-3月支付医疗费过低，且2024年支付标准按实际发生费用的90%进行拨付，所以住院支出降幅较大。</t>
  </si>
  <si>
    <t>参保对象普通门诊和门诊大病费用。</t>
  </si>
  <si>
    <t>门诊支出预算完成率高于上限的原因：1.根据国家医疗待遇政策分级诊疗制度，把病人留在了基层医疗，利用地方医疗资源就近就便就医；2.2023年实行门诊共济以来，门诊支出可以报销，看病就医人数增多，所以门诊支出预算完成率偏高。</t>
  </si>
  <si>
    <t>门诊支出2024年决算数同比2023年决算数大幅增加的原因：1.根据国家医疗待遇政策分级诊疗制度，把病人留在了基层医疗，利用地方医疗资源就近就便就医；2.2023年实行门诊共济以来，门诊支出可以报销，看病就医人数增多，所以门诊支出增幅较大。</t>
  </si>
  <si>
    <t>3.2.1.3  其他待遇支出</t>
  </si>
  <si>
    <t>3.2.2  大病保险支出</t>
  </si>
  <si>
    <t>从城乡居民基本医疗保险基金中划出的用于城乡居民大病保险的资金，以及因基本医疗保险政策调整等政策性原因使商业保险机构承办大病保险发生亏损而向商业保险机构进行的补偿。</t>
  </si>
  <si>
    <t>大病保险支出预算完成率为0%的主要原因是我市大病保险由市级统一承办，大病保险支出由市级统一填列，县区不填数据，所以大病保险支出预算完成率为0%。</t>
  </si>
  <si>
    <t>基金支付能力为剔除预收下年度保险费收入后计算。[支付能力]=（[2023年累计结余]-[预收下年度医疗保险费)÷[基金支出]×12</t>
  </si>
  <si>
    <t>基金2024年当年收支结余为负数的主要原因是根据玉政规〔2021〕4号文件精神，应由资助部门资助参保的2024年保费1350080.00元未拨付到位，导致保费收入减少，使得本年收入减少，所以基金2024年当年收支结余为负。</t>
  </si>
  <si>
    <t>剔除预收收入后的累计结余</t>
  </si>
  <si>
    <t>"</t>
  </si>
  <si>
    <t>剔除预收收入后的支付能力（月）</t>
  </si>
  <si>
    <t>基金结余剔除预收收入后的支付能力（月）为负数的主要原因是我市城乡居民基本医疗保险属于市级统筹，年末结余全额上缴市级财政专户，县区不留结余资金，年末滚存结余仅属于暂付异地就医医疗费，所以基金结余剔除预收收入后的支付能力（月）为负。</t>
  </si>
  <si>
    <t>参加城乡居民基本医疗保险的年末人数。</t>
  </si>
  <si>
    <t>4.2.住院人数</t>
  </si>
  <si>
    <t>享受医疗保险待遇全年住院累计人数</t>
  </si>
  <si>
    <t xml:space="preserve">占参保人数比例（%）
</t>
  </si>
  <si>
    <t>4.2.1 住院人次数</t>
  </si>
  <si>
    <t>享受医疗保险待遇全年住院人次数。</t>
  </si>
  <si>
    <t>4.3 门诊人数</t>
  </si>
  <si>
    <t>享受医疗保险待遇全年门诊累计人数</t>
  </si>
  <si>
    <t>享受医疗保险待遇全年门诊累计人数2024年决算数同比2023年决算数减少的主要原因是药品集中采购和门诊统筹报销年度限额提高，使得群众大多到药店自行购药，所以享受医疗保险待遇全年门诊累计人数降低。</t>
  </si>
  <si>
    <t>4.3.1门诊人次数</t>
  </si>
  <si>
    <t>享受医疗保险待遇全年门诊人次数。</t>
  </si>
  <si>
    <t>享受医疗保险待遇全年门诊人次数2024年决算数同比2023年决算数大幅增加的原因：1.2024年根据《玉溪市职工基本医疗保险门诊共济保障实施细则（暂行）的通知》（玉政规〔2022〕1号）文件执行，居民可使用职工家属的个人账户到医院看病就医；2.医改成效显著，医院执行了慢病门诊、网上挂号、刷脸支付等便捷措施，群众到医院看病就医便利，所以享受医疗保险待遇全年门诊人次数增幅较大。</t>
  </si>
  <si>
    <t>4.4 大病保险覆盖人数</t>
  </si>
  <si>
    <t>城乡居民大病保险覆盖的参保人数</t>
  </si>
  <si>
    <t>4.5 享受大病保险待遇人数</t>
  </si>
  <si>
    <t>享受城乡居民大病保险待遇全年累计人数</t>
  </si>
  <si>
    <t>4.5.1 享受大病保险待遇人次数</t>
  </si>
  <si>
    <t>享受城乡居民大病保险待遇人次数。</t>
  </si>
  <si>
    <t>享受城乡居民大病保险待遇人次数与待遇人数的比值为0的主要原因是玉溪市大病保险由市级统一承办，大病保险支出由市级统一填列，县区不填数据，所以导致享受大病保险待遇人次数与待遇人数的比值为0。</t>
  </si>
  <si>
    <t>4.6 个人缴费标准</t>
  </si>
  <si>
    <t>[个人缴费标准]根据当地政策规定手工补充填写，按照各档次及缴费人数占比加权平均计算</t>
  </si>
  <si>
    <t>个人缴费标准2024年决算数同比2023年决算数增加的主要原因是按照市级文件规定，2024年9月开始预缴2025年参保费，为400元/人，所以导致个人缴费标准2024年决算数增幅较大。</t>
  </si>
  <si>
    <t>4.7 财政补贴标准</t>
  </si>
  <si>
    <t>[财政补贴标准]根据当地政策规定手工补充填写，按照各档次及缴费人数占比加权平均计算</t>
  </si>
  <si>
    <t>5.1 人均缴费金额</t>
  </si>
  <si>
    <t>[人均缴费金额]=[基本医疗保险费收入]÷[参保人数]</t>
  </si>
  <si>
    <t>人均缴费金额2024年决算数低于下限的原因：1.按照市级文件规定，2024年参保缴费标准为380元/人，2025年参保缴费标准为400元/人；2.根据《玉溪市人民政府关于印发玉溪市医疗救助实施办法（试行）的通知》（按照玉政规〔2022〕2号）中第三十一条规定特殊人群资助参保资金1797080.00元由市级清算，不核拨到县级；3.各资助部门资助参保资金1350080.00元还未拨付到位，所以人均缴费金额2024年决算数偏低。</t>
  </si>
  <si>
    <t>5.2 人均财政补贴</t>
  </si>
  <si>
    <t>[人均财政补贴]=[按规定标准补助收入]÷[参保人数]</t>
  </si>
  <si>
    <t>人均财政补贴2024年决算数低于下限的主要原因是我县只承担县级财政补助部分，而中央、省、市财政补助资金不直达县级，所以人均财政补贴2024年决算数偏低。</t>
  </si>
  <si>
    <t>[基金收益率]=[利息收入]/([上年基金结余]+[年末滚存结余])*200%</t>
  </si>
  <si>
    <t>基金收益率2024年决算数高于上限的主要原因是我市城乡居民基本医疗保险基金属于市级统筹，基金全市调剂使用，统一管理，县区年度结余资金全额上缴市级管理，县区不留结余资金，年末滚存结余仅属于暂付异地就医医疗费，所以导致基金收益率2024年决算数偏高。</t>
  </si>
  <si>
    <t>人均住院支出2024年决算数低于下限的原因：1.由于城乡居民基本医疗实行市级统筹，三级医院和省内跨省异地费用由市级结算列支，导致市级账面人均住院支出大，县区人均住院支出小；2.根据国家医疗待遇政策分级诊疗制度，把病人留在了基层医疗，利用地方医疗资源就近就便就医，导致次均费用下降，所以人均住院支出2024年决算数偏低。</t>
  </si>
  <si>
    <t>人均住院支出2024年决算数同比2023年决算数大幅降低的原因：1.由于城乡居民基本医疗实行市级统筹，三级医院和省内跨省异地费用由市级结算列支，导致市级账面人均住院支出大，县区人均住院支出小；2.根据国家医疗待遇政策分级诊疗制度，把病人留在了基层医疗，利用地方医疗资源就近就便就医，导致次均费用下降，所以人均住院支出2024年决算数降幅较大。</t>
  </si>
  <si>
    <t>5.5.1 次均住院支出</t>
  </si>
  <si>
    <t>[次均住院支出]=[住院支出]÷[参保人员住院人次数]</t>
  </si>
  <si>
    <t>次均住院支出2024年决算数低于下限的原因：1.由于城乡居民基本医疗实行市级统筹，三级医院和省内跨省异地费用由市级结算列支，导致市级账面人均住院支出大，县区人均住院支出小，使得次均住院支出小；2.根据国家医疗待遇政策分级诊疗制度，把病人留在了基层医疗，利用地方医疗资源就近就便就医，导致次均费用下降，所以次均住院支出2024年决算数偏低。</t>
  </si>
  <si>
    <t>次均住院支出2024年决算数同比2023年决算数大幅降低的原因：1.由于城乡居民基本医疗实行市级统筹，三级医院和省内跨省异地费用由市级结算列支，导致市级账面人均住院支出大，县区人均住院支出小，使得次均住院支出小；2.根据国家医疗待遇政策分级诊疗制度，把病人留在了基层医疗，利用地方医疗资源就近就便就医，导致次均费用下降，所以次均住院支出2024年决算数降幅较大。</t>
  </si>
  <si>
    <t>人均门诊支出2024年决算数同比2023年决算数大幅增加的原因：1.2024年根据《玉溪市职工基本医疗保险门诊共济保障实施细则（暂行）的通知》（玉政规〔2022〕1号）文件执行，居民可使用职工家属的个人账户到医院看病就医；2.医改成效显著，医院执行了慢病门诊、网上挂号、刷脸支付等便捷措施，群众到医院看病就医便利，所以人均门诊支出2024年决算数增幅较大。</t>
  </si>
  <si>
    <t xml:space="preserve">[次均门诊支出]=[门诊支出]÷[参保人员门诊人次数]
</t>
  </si>
  <si>
    <t>次均门诊支出2024年决算数低于下限的主要原因是药品集中采购和门诊统筹报销年度限额提高，使得群众大多到药店自行购药，所以次均门诊支出2024年决算数偏低。</t>
  </si>
  <si>
    <t>社会保险待遇支出基金收支表与财政专户收支表比值为0%的主要原因是财政专户收支表由县级财政填报，不由经办机构填报，县级财政汇总后无此情况出现，所以社会保险待遇支出基金收支表与财政专户收支表比值为0%。</t>
  </si>
  <si>
    <t>5.8 医保基金当年实付率</t>
  </si>
  <si>
    <t>5.8.1 实付金额填报合理性</t>
  </si>
  <si>
    <t>5.9 大病保险覆盖率</t>
  </si>
  <si>
    <t>[大病保险覆盖率]=[大病保险覆盖人数]÷[参保人数]×100%</t>
  </si>
  <si>
    <t>大病保险覆盖率2024年决算数数据为0%的主要原因是玉溪市大病保险由市级统一承办，大病保险支出由市级统一填列，县区不填数据，所以大病保险覆盖率2024年决算数数据为0%。</t>
  </si>
  <si>
    <t>5.10 人均大病保险支出</t>
  </si>
  <si>
    <t>反映筹资水平。[人均大病支出]=[大病保险支出]÷[大病保险覆盖人数]</t>
  </si>
  <si>
    <t>人均大病保险支出2024年决算数数据为0元的主要原因是我市大病保险由市级统一承办，大病保险支出由市级统一填列，县区不填数据，所以人均大病保险支出2024年决算数数据为0元。</t>
  </si>
  <si>
    <t>5.11 人均大病保险待遇支出</t>
  </si>
  <si>
    <t>[人均大病待遇支出]=[大病保险待遇支出]÷[享受大病保险待遇人数]</t>
  </si>
  <si>
    <t>5.11.1 次均大病保险待遇支出</t>
  </si>
  <si>
    <t>[次均大病待遇支出]=[大病保险待遇支出]÷[享受大病保险待遇人次数]</t>
  </si>
  <si>
    <t xml:space="preserve">2024年决算数
</t>
  </si>
  <si>
    <t xml:space="preserve">2024年本年预算支出
</t>
  </si>
  <si>
    <t xml:space="preserve">2024年一般公共预算列支
</t>
  </si>
  <si>
    <t xml:space="preserve">差额
</t>
  </si>
  <si>
    <t>5.13 财政补贴收入与2024年预计执行数差异情况</t>
  </si>
  <si>
    <t xml:space="preserve">2024年预计执行数
</t>
  </si>
  <si>
    <t xml:space="preserve">差异率（%）
</t>
  </si>
  <si>
    <t>5.14 待遇支出与2024年预计执行数差异情况</t>
  </si>
  <si>
    <t>2024年工伤保险基金决算情况分析说明</t>
  </si>
  <si>
    <t xml:space="preserve">社决审06表 </t>
  </si>
  <si>
    <t>本年预算支出、专户财政补贴收入、基金财政补贴收入之间核对一致</t>
  </si>
  <si>
    <t>基金收支表:利息收入</t>
  </si>
  <si>
    <t>专户收支表:利息收入</t>
  </si>
  <si>
    <t>3.1.1 工伤保险费收入</t>
  </si>
  <si>
    <t>用人缴费单位按规定缴费基数的一定比例缴纳，以及难以直接按照工资总额计算缴纳工伤保险费的部分行业企业按规定方式缴纳的工伤保险费。</t>
  </si>
  <si>
    <t>3.1.1.1  缴纳当年工伤保险费</t>
  </si>
  <si>
    <t>同上。</t>
  </si>
  <si>
    <t>3.1.1.1.1  按基数缴纳的工伤保险费</t>
  </si>
  <si>
    <t>缴纳当年保险费收入剔除按单项工程缴费收入</t>
  </si>
  <si>
    <t xml:space="preserve"> 占当年缴费比例（%）</t>
  </si>
  <si>
    <t xml:space="preserve">3.1.1.1.1.1  公务员工伤保险费收入
</t>
  </si>
  <si>
    <t>机关和事业单位参加工伤保险应由各级财政负担的缴费部分。</t>
  </si>
  <si>
    <t xml:space="preserve">2024年预算或预算调整数
</t>
  </si>
  <si>
    <t>3.1.1.1.2  职业伤害保障费收入（试点）</t>
  </si>
  <si>
    <t>职业伤害保障试点地区平台灵活就业人员根据接单总量、缴费标准缴纳的工伤保险费。</t>
  </si>
  <si>
    <t>财政对基金的补助需进行说明。</t>
  </si>
  <si>
    <t>3.2.1  工伤保险待遇支出</t>
  </si>
  <si>
    <t>经工伤认定后职工应享受由工伤保险基金负担的工伤医疗待遇支出、伤残待遇支出和工亡待遇等待遇支出。</t>
  </si>
  <si>
    <t>3.2.1.1  工伤医疗待遇支出</t>
  </si>
  <si>
    <t>指治疗工伤的医疗费用、康复费用、安装配置伤残辅助器具所需费用、住院伙食补助费、到统筹地区以外就医的交通食宿费。</t>
  </si>
  <si>
    <t>3.2.1.2  伤残待遇支出</t>
  </si>
  <si>
    <t>指经劳动能力鉴定委员会确认需要生活护理的工伤人员生活护理费、一次性伤残补助金、一至四级工伤职工按月领取的伤残津贴、五至十级伤残职工退休养老保险待遇补差以及一至四级工伤职工伤残津贴补差部分。</t>
  </si>
  <si>
    <t>3.2.1.3  工亡待遇支出</t>
  </si>
  <si>
    <t>指职工因工死亡后，由工伤保险基金支付给的丧葬补助金、供养亲属抚恤金和一次性工亡补助金。</t>
  </si>
  <si>
    <t>3.2.2  劳动能力鉴定支出</t>
  </si>
  <si>
    <t>按规定支付给参加劳动能力鉴定的医疗卫生专家的费用以及支付给有关医疗机构协助进行劳动能力鉴定的诊断费用。</t>
  </si>
  <si>
    <t>3.2.3  工伤预防费用支出</t>
  </si>
  <si>
    <t>按规定用于工伤预防的宣传和培训费用支出。[工伤预防费用占上年工伤保险费比例]=[工伤预防费用]÷[上年工伤保险费收入]×100%</t>
  </si>
  <si>
    <t>工伤预防费用占上年工伤保险费比例(%)</t>
  </si>
  <si>
    <t>3.2.4   职业伤害保障待遇支出（试点）</t>
  </si>
  <si>
    <t>职业伤害保障试点地区平台灵活就业参保人员按规定享受的待遇，2022年手工补充填写。</t>
  </si>
  <si>
    <t>3.3.1  储备金</t>
  </si>
  <si>
    <t>实现省级统筹一般无储备金，请进行说明</t>
  </si>
  <si>
    <t>2024年年初数</t>
  </si>
  <si>
    <t>参加工伤保险的在职职工人数。包括难以直接按工资总额计算缴纳工伤保险费的部分行业企业按规定方式缴纳工伤保险费的参保人数及职业伤害保障试点地区新就业形态就业参保人数。平均数一般介于两年年末数之间。</t>
  </si>
  <si>
    <t>4.1.1  按单项工程缴费参保人数</t>
  </si>
  <si>
    <t>难以直接按工资总额计算缴纳工伤保险费的部分行业企业按规定方式缴纳工伤保险费的参保人数。</t>
  </si>
  <si>
    <t>4.1.2  职业伤害保障参保人数（试点）</t>
  </si>
  <si>
    <t>职业伤害保障试点地区新就业形态就业参保人数。</t>
  </si>
  <si>
    <t>实际缴纳工伤保险的在职职工人数，包括未按规定足额缴纳工伤保险费且未缴部分已计入欠费的人数、难以直接按工资总额计算缴纳工伤保险费的部分行业企业按规定方式缴纳的工伤保险费的参保人数及职业伤害保障试点地区新就业形态就业参保人数。平均数一般介于两年年末数之间。</t>
  </si>
  <si>
    <t>4.2.1按工资缴费的人数</t>
  </si>
  <si>
    <t>2024年全年平均数需手工填写。</t>
  </si>
  <si>
    <t>参加工伤保险的单位缴纳工伤保险费的工资总额，按缴费人员应缴口径计算。</t>
  </si>
  <si>
    <t>4.4  享受工伤保险待遇全年人数</t>
  </si>
  <si>
    <t>年内享受工伤保险待遇的人数，包括职业伤害保障试点地区的职业伤害保障待遇享受人数。多次享受同一工伤保险待遇项目的同一人，仅计算一次。</t>
  </si>
  <si>
    <t>待遇人数与三项待遇人数之和的比值（%）</t>
  </si>
  <si>
    <t>4.4.1 享受工伤医疗待遇全年累计人数</t>
  </si>
  <si>
    <t>当年享受工伤医疗待遇累计人数，享受多次医疗待遇的同一人，仅计算一次。</t>
  </si>
  <si>
    <t>享受医疗待遇人数占比（%）</t>
  </si>
  <si>
    <t>4.4.2 享受伤残待遇全年累计人数</t>
  </si>
  <si>
    <t>当年享受伤残待遇累计人数，享受多次伤残待遇的同一人，仅计算一次。</t>
  </si>
  <si>
    <t>4.4.3  工伤工亡人数</t>
  </si>
  <si>
    <t>当年因工伤事项死亡的人数。不包含长期领取工亡待遇的家属</t>
  </si>
  <si>
    <t>4.4.4  享受职业伤害保障待遇全年累计人数</t>
  </si>
  <si>
    <t>当年享受职业伤害保障待遇累计人数，享受多次职业伤害保障待遇的同一人，仅计算一次。</t>
  </si>
  <si>
    <t>5.1 按基数缴纳人数情况</t>
  </si>
  <si>
    <t xml:space="preserve">[缴费人数占比]=[按工资缴费的人数]÷{[参保人数]-[按单项工程缴费参保人数]-[职业伤害保障参保人数（试点)]}×100%
</t>
  </si>
  <si>
    <t>[人均缴费基数]=[缴费基数总额]÷[按工资缴费的人数(全年平均数)]</t>
  </si>
  <si>
    <t>5.4 人均工伤保险待遇支出</t>
  </si>
  <si>
    <t>[人均工伤保险待遇支出]=[工伤保险待遇支出]÷[享受工伤保险待遇全年人数]</t>
  </si>
  <si>
    <t>5.4.1 人均工伤医疗待遇支出</t>
  </si>
  <si>
    <t>[人均医疗待遇支出]=[医疗待遇支出]÷[享受工伤保险待遇全年人数]</t>
  </si>
  <si>
    <t>5.4.2 人均伤残待遇支出</t>
  </si>
  <si>
    <t>[人均伤残待遇支出]=[伤残待遇支出]÷[享受伤残待遇全年累计人数]</t>
  </si>
  <si>
    <t>5.4.3 人均工亡待遇支出</t>
  </si>
  <si>
    <t>[人均工亡待遇支出]=[工亡待遇支出]÷[工亡待遇全年累计人数]</t>
  </si>
  <si>
    <t>5.4.4 人均职业伤害保障待遇支出</t>
  </si>
  <si>
    <t>5.6 应缴缴费率</t>
  </si>
  <si>
    <t>[应缴缴费率]=([按基数缴纳的工伤保险费]+[当年新增欠费])÷[缴费基数总额]×100%</t>
  </si>
  <si>
    <t>5.7两本预算衔接</t>
  </si>
  <si>
    <t>2024年失业保险基金决算情况分析说明</t>
  </si>
  <si>
    <t xml:space="preserve">社决审07表 </t>
  </si>
  <si>
    <t>财政对基金补助在国库支出数、财政专户财政补贴收入数和基金财政补贴收入数之间核对一致</t>
  </si>
  <si>
    <t>财政对基金的补助支出</t>
  </si>
  <si>
    <t>财政专户表财政补贴收入</t>
  </si>
  <si>
    <t>国库支出与专户收入核对</t>
  </si>
  <si>
    <t>基金收支与财政专户一致性核对</t>
  </si>
  <si>
    <t>中央安排数手工补充填写，并与决算报表核对一致。中央安排对账数需手工填写</t>
  </si>
  <si>
    <t>中央财政补助核对差额数</t>
  </si>
  <si>
    <t>基金收支表</t>
  </si>
  <si>
    <t>财政专户收支表</t>
  </si>
  <si>
    <t>3.1.1 失业保险费收入</t>
  </si>
  <si>
    <t>还原减征免征后的增幅为保险费收入加上减征免征数后再计算增长幅度。</t>
  </si>
  <si>
    <t>失业保险参保单位成建制跨统筹地区转移或个人跨统筹地区流动而划入的失业保险基金。</t>
  </si>
  <si>
    <t>3.2.1  失业保险金支出</t>
  </si>
  <si>
    <t>按规定支付给符合领取失业保险金条件的失业人员在失业期间的基本生活费用。</t>
  </si>
  <si>
    <t>3.2.2  基本医疗保险费（含生育保险费）支出</t>
  </si>
  <si>
    <t>为领取失业保险金人员在领取失业保险金期间代缴职工基本医疗保险费（含生育保险费）支出。</t>
  </si>
  <si>
    <t>3.2.3 丧葬抚恤金和补助金支出</t>
  </si>
  <si>
    <t>按规定支付给在领取失业保险金期间死亡的失业人员的丧葬补助费用及由其供养的配偶、直系亲属的抚恤金支出。</t>
  </si>
  <si>
    <t>3.2.4 职业培训和职业介绍支出</t>
  </si>
  <si>
    <t>支付给职业培训机构或失业人员的领取失业保险金期间接受职业培训、职业介绍补贴。</t>
  </si>
  <si>
    <t>3.2.5 其他费用支出</t>
  </si>
  <si>
    <t>支付的农民合同制工人一次性生活补助、价格临时补贴及其他促进就业支出等国家规定的其他费用。</t>
  </si>
  <si>
    <t>3.2.5.1 其他促进就业支出（东部7省市）</t>
  </si>
  <si>
    <t>东部7省市按规定发放的职业培训补贴、职业技能鉴定补贴、岗位补贴和社会保险补贴支出。</t>
  </si>
  <si>
    <t>3.2.5.2 农民工一次性生活补助支出</t>
  </si>
  <si>
    <t>农民合同制工人一次性生活补助支出需手工填写</t>
  </si>
  <si>
    <t>3.2.5.3 价格临时补贴支出</t>
  </si>
  <si>
    <t>领取失业保险金和失业补助金人员发放的价格临时补贴，需手工填写</t>
  </si>
  <si>
    <t>3.2.5.4 其他</t>
  </si>
  <si>
    <t>[其他]=[其他费用支出]-[农民工一次性生活补助支出]-[其他促进就业支出]-[价格临时补贴支出]。其他项有数据需进行说明</t>
  </si>
  <si>
    <t>3.2.6 稳定岗位补贴（稳岗返还）支出</t>
  </si>
  <si>
    <t>按规定，向符合条件的企业返还的失业保险费。</t>
  </si>
  <si>
    <t>3.2.7 技能提升补贴支出</t>
  </si>
  <si>
    <t>按规定对符合条件的企业职工和领取失业保险金人员提升技能给予的补贴。</t>
  </si>
  <si>
    <t>3.2.8 转移支出</t>
  </si>
  <si>
    <t>失业保险参保单位成建制跨统筹地区转移或个人跨统筹地区流动而划出的失业保险基金。</t>
  </si>
  <si>
    <t>按规定已办理失业保险参保手续的年末人数。平均数一般介于两年年末数之间。</t>
  </si>
  <si>
    <t>4.1.1农民合同制工人参保人数</t>
  </si>
  <si>
    <t>指城镇企事业单位招用的单位缴费、本人不缴纳失业保险费的农民合同制工人数量。</t>
  </si>
  <si>
    <t>4.2 实际缴费人数</t>
  </si>
  <si>
    <t>4.3  单位缴费基数总额</t>
  </si>
  <si>
    <t>参加失业保险的单位缴纳失业保险费的工资总额。</t>
  </si>
  <si>
    <t>4.4 个人缴费基数总额</t>
  </si>
  <si>
    <t>参加失业保险的个人缴纳失业保险费的工资总额。[与单位缴费基数比值]=[个人缴费基数总额]÷[单位缴费基数总额]×100%</t>
  </si>
  <si>
    <t>与单位缴费基数比值</t>
  </si>
  <si>
    <t>4.5 全年领取失业保险金人月数</t>
  </si>
  <si>
    <t>各月领取失业保险金的人数之和。</t>
  </si>
  <si>
    <t>4.6 代缴医疗保险费人月数</t>
  </si>
  <si>
    <t>各月代缴医疗保险费的人数之和。[与领取失业金人月数差异率]=[代缴医疗保险费人月数]÷[全年领取失业保险金人月数]×100%-100%</t>
  </si>
  <si>
    <t>与领取失业金人月数差异率</t>
  </si>
  <si>
    <t>4.7 享受职业培训和职业介绍补贴人数</t>
  </si>
  <si>
    <t>全年领取职业培训和职业介绍补贴的累计人数。</t>
  </si>
  <si>
    <t>4.8 享受稳岗返还企业参加失业保险人数</t>
  </si>
  <si>
    <t>全年享受稳岗返还企业参加失业保险的累计人数。</t>
  </si>
  <si>
    <t>4.9 享受技能提升补贴人数</t>
  </si>
  <si>
    <t>全年领取技能提升补贴的累计人数。</t>
  </si>
  <si>
    <t>4.10 享受农民合同制工人一次性生活补助人数</t>
  </si>
  <si>
    <t>全年领取农民合同制工人一次性生活补助的累计人数。</t>
  </si>
  <si>
    <t>4.11 享受其他促进就业支出人数</t>
  </si>
  <si>
    <t>[实际缴费人数占比]=[实际缴费人数]÷[参保人数]×100%</t>
  </si>
  <si>
    <t>5.2 人均个人缴费基数</t>
  </si>
  <si>
    <t>[人均缴费基数]=[缴费基数总额]÷[实际缴费人数]</t>
  </si>
  <si>
    <t>5.4 月人均失业保险金支出</t>
  </si>
  <si>
    <t>[月人均失业保险金支出]=[失业保险金支出]÷[全年领取失业保险金人月数]</t>
  </si>
  <si>
    <t>5.5 月人均医疗待遇支出</t>
  </si>
  <si>
    <t>[月人均医疗待遇支出]=[ 基本医疗保险费支出]÷[代缴医疗保险费人月数]</t>
  </si>
  <si>
    <t>5.6 人均稳岗补贴支出</t>
  </si>
  <si>
    <t>[人均稳岗返还支出]=[ 稳岗返还支出]÷[享受稳岗返还企业参加失业保险人数]</t>
  </si>
  <si>
    <t>5.7 人均技能提升补贴支出</t>
  </si>
  <si>
    <t>[人均技能提升补贴支出]=[技能提升补贴支出]÷[享受技能提升补贴人数]</t>
  </si>
  <si>
    <t>5.8 人均农民工一次性生活补贴支出</t>
  </si>
  <si>
    <t>[人均农民工一次性生活补贴支出]=[农民工一次性生活补助支出]÷[享受农民合同制工人一次性生活补助人数]</t>
  </si>
  <si>
    <t>[应缴缴费率]=([失业保险费收入]-[本年补缴以前年度保费]+[当年新增欠费])÷[个人缴费基数总额]×100%</t>
  </si>
  <si>
    <t>5.11两本预算衔接</t>
  </si>
  <si>
    <t>2024年机关事业单位职业年金决算情况分析说明</t>
  </si>
  <si>
    <t xml:space="preserve">社决审08表 </t>
  </si>
  <si>
    <t>2.1下级上解收入平衡</t>
  </si>
  <si>
    <t>下级上解收入对账单</t>
  </si>
  <si>
    <t>下级上解收入核对一致</t>
  </si>
  <si>
    <t>2.2上解上级支出平衡</t>
  </si>
  <si>
    <t xml:space="preserve">上解上级支出核对一致</t>
  </si>
  <si>
    <t>3.1 本年收入</t>
  </si>
  <si>
    <t>3.1.1 缴费收入</t>
  </si>
  <si>
    <t>由缴费单位和个人按缴费基数的一定比例缴纳的职业年金费用。</t>
  </si>
  <si>
    <t>3.1.2 利息收入</t>
  </si>
  <si>
    <t>按照国家规定，职业年金基金在国库和归集户中的银行存款产生的利息收入。</t>
  </si>
  <si>
    <t>3.1.3 委托投资收益</t>
  </si>
  <si>
    <t>按照国家规定，职业年金基金受托机构进行投资运营所取得的净收益或发生的净损失。</t>
  </si>
  <si>
    <t>3.1.4转移收入</t>
  </si>
  <si>
    <t>参保对象跨统筹地区或跨制度流动而划入的机关事业单位职业年金、企业年金以及军人职业年金。</t>
  </si>
  <si>
    <t>3.2  本年支出</t>
  </si>
  <si>
    <t>3.2.1  职业年金待遇支出</t>
  </si>
  <si>
    <t>由职业年金基金支付、职业年金计划托管人负责发放的职业年金待遇。</t>
  </si>
  <si>
    <t>3.2.2  转移支出</t>
  </si>
  <si>
    <t>参保对象跨统筹地区或跨制度流动而转出的机关事业单位职业年金。</t>
  </si>
  <si>
    <t>4.1.1  在职职工</t>
  </si>
  <si>
    <t>参加机关事业单位职业年金并在社会保险经办机构已建立缴费记录档案的期末在职职工人数。[占机关养老在职人数比例]=[职业年金在职职工人数]÷[机关养老在职职工人数]×100%，全省汇总审核。</t>
  </si>
  <si>
    <t xml:space="preserve">占机关养老在职人数比例（%）
</t>
  </si>
  <si>
    <t>4.1.2 退休人员</t>
  </si>
  <si>
    <t>已建立职业年金个人账户的人员（俗称“中人”），不包括2014年10月1日前已经退休的人员。[占机关养老退休人数比例]=[职业年金退休人数]÷[机关养老退休人数]×100%，全省汇总审核。</t>
  </si>
  <si>
    <t>占机关养老退休人数比例（%）</t>
  </si>
  <si>
    <t>四、记账情况</t>
  </si>
  <si>
    <t>5.1 记账本金</t>
  </si>
  <si>
    <t>采用记账方式管理的财政全额供款单位，职业年金单位缴费部分本金累计记账余额</t>
  </si>
  <si>
    <t>5.2 记账利息</t>
  </si>
  <si>
    <t>采用记账方式管理的财政全额供款单位记账利息累计余额</t>
  </si>
  <si>
    <t>2024年公务员医疗补助情况分析说明</t>
  </si>
  <si>
    <t xml:space="preserve">社决审09表 </t>
  </si>
  <si>
    <t>2.1  本年收入</t>
  </si>
  <si>
    <t>2.2  本年支出</t>
  </si>
  <si>
    <t>本年支出增长率低于下限的主要原因是根据玉医保中心便笺〔2023〕7号文件《玉溪市医疗保险中心关于列支公务员医疗补助个人账户基金支出的通知》要求，华宁县2024年分配抵扣金额为20000000.00元，所以本年支出增长率偏低。</t>
  </si>
  <si>
    <t>2.3 年末参保人数</t>
  </si>
  <si>
    <t>一般情况下，应于机关事业单位养老保险参保人数相等，存在差异的请核实说明情况</t>
  </si>
  <si>
    <t>年末参保人数增长率低于下限的主要原因是人员外出务工，人员调出县外，所以导致年末参保人数增长率偏低。</t>
  </si>
  <si>
    <t>与机关事业单位养老保险参保人数比较</t>
  </si>
  <si>
    <t>年末参保人数与机关事业单位养老保险参保人数比较不为0的原因是公务员医疗年末参保人数根据医疗保险统计报表人数如实填报，所以年末参保人数与机关事业单位养老保险参保人数比较不为0。</t>
  </si>
  <si>
    <t>2.4  人均支出水平</t>
  </si>
  <si>
    <t>[人均支出水平]=[本年支出]÷[年末参保人数]</t>
  </si>
  <si>
    <t>人均支出水平增长率低于下限的主要原因是医疗机构费用控制有效，本年支出减少，年末参保人数减少，所以导致人均支出水平增长率偏低。</t>
  </si>
  <si>
    <t>2024年职工大额医疗费用补助情况分析说明</t>
  </si>
  <si>
    <t xml:space="preserve">社决审10表 </t>
  </si>
  <si>
    <t>2023年决算数取自上年决算审核模板。</t>
  </si>
  <si>
    <t xml:space="preserve">2023年决算数取自上年决算审核模板。
</t>
  </si>
  <si>
    <t>2023年决算数取自上年决算审核模板。一般情况下，参保人数应于职工医保参保人数相等</t>
  </si>
  <si>
    <t>年末参保人数增长率低于下限的主要原因是医疗险产品多样化，可选择替代产品，所以导致年末参保人数增长率偏低。</t>
  </si>
  <si>
    <t>与职工基本医疗保险参保人数比较</t>
  </si>
  <si>
    <t>人均支出水平增长率高于上限的主要原因是医疗机构费用控制有效，本年支出增加，年末参保人数减少，所以导致人均支出水平增长率偏高。</t>
  </si>
</sst>
</file>

<file path=xl/styles.xml><?xml version="1.0" encoding="utf-8"?>
<styleSheet xmlns="http://schemas.openxmlformats.org/spreadsheetml/2006/main">
  <numFmts count="17">
    <numFmt numFmtId="5" formatCode="&quot;￥&quot;#,##0;&quot;￥&quot;\-#,##0"/>
    <numFmt numFmtId="6" formatCode="&quot;￥&quot;#,##0;[Red]&quot;￥&quot;\-#,##0"/>
    <numFmt numFmtId="7" formatCode="&quot;￥&quot;#,##0.00;&quot;￥&quot;\-#,##0.00"/>
    <numFmt numFmtId="8" formatCode="&quot;￥&quot;#,##0.00;[Red]&quot;￥&quot;\-#,##0.00"/>
    <numFmt numFmtId="23" formatCode="\$#,##0_);\(\$#,##0\)"/>
    <numFmt numFmtId="24" formatCode="\$#,##0_);[Red]\(\$#,##0\)"/>
    <numFmt numFmtId="25" formatCode="\$#,##0.00_);\(\$#,##0.00\)"/>
    <numFmt numFmtId="26" formatCode="\$#,##0.00_);[Red]\(\$#,##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0.00;;"/>
    <numFmt numFmtId="177" formatCode="#,##0.00_ ;-#,##0.00"/>
    <numFmt numFmtId="178" formatCode="0.00_ ;-0.00"/>
    <numFmt numFmtId="179" formatCode="#,##0_ ;-#,##0;;"/>
    <numFmt numFmtId="180" formatCode="#,##0_ ;-#,##0"/>
  </numFmts>
  <fonts count="15">
    <font>
      <name val="Calibri"/>
      <family val="2"/>
      <color theme="1"/>
      <sz val="11"/>
      <scheme val="minor"/>
    </font>
    <font>
      <name val="宋体"/>
      <charset val="134"/>
      <color/>
      <sz val="10"/>
    </font>
    <font>
      <name val="宋体"/>
      <charset val="134"/>
      <color/>
      <sz val="12"/>
    </font>
    <font>
      <name val="宋体"/>
      <charset val="134"/>
      <color/>
      <sz val="12"/>
    </font>
    <font>
      <name val="宋体"/>
      <charset val="134"/>
      <color/>
      <sz val="12"/>
    </font>
    <font>
      <name val="宋体"/>
      <charset val="1"/>
      <color indexed="8"/>
      <sz val="25"/>
    </font>
    <font>
      <name val="宋体"/>
      <charset val="1"/>
      <color indexed="8"/>
      <sz val="8"/>
    </font>
    <font>
      <name val="宋体"/>
      <charset val="1"/>
      <color/>
      <sz val="10"/>
    </font>
    <font>
      <name val="宋体"/>
      <charset val="1"/>
      <b/>
      <color indexed="8"/>
      <sz val="8"/>
    </font>
    <font>
      <name val="宋体"/>
      <charset val="1"/>
      <color indexed="12"/>
      <sz val="10"/>
    </font>
    <font>
      <name val="宋体"/>
      <charset val="1"/>
      <color indexed="8"/>
      <sz val="10"/>
    </font>
    <font>
      <name val="宋体"/>
      <charset val="1"/>
      <b/>
      <color indexed="8"/>
      <sz val="10"/>
    </font>
    <font>
      <name val="宋体"/>
      <charset val="1"/>
      <b/>
      <color indexed="8"/>
      <sz val="9"/>
    </font>
    <font>
      <name val="宋体"/>
      <charset val="1"/>
      <b/>
      <color/>
      <sz val="10"/>
    </font>
    <font>
      <name val="宋体"/>
      <charset val="1"/>
      <color indexed="8"/>
      <sz val="9"/>
    </font>
  </fonts>
  <fills count="279">
    <fill>
      <patternFill>
        <fgColor auto="1"/>
        <bgColor auto="1"/>
      </patternFill>
    </fill>
    <fill>
      <patternFill patternType="gray125">
        <fgColor auto="1"/>
        <bgColor auto="1"/>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fgColor indexed="64"/>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60"/>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60"/>
        <bgColor indexed="64"/>
      </patternFill>
    </fill>
    <fill>
      <patternFill patternType="solid">
        <fgColor indexed="60"/>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5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22"/>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60"/>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9"/>
        <bgColor indexed="64"/>
      </patternFill>
    </fill>
    <fill>
      <patternFill patternType="solid">
        <fgColor indexed="59"/>
        <bgColor indexed="64"/>
      </patternFill>
    </fill>
    <fill>
      <patternFill patternType="solid">
        <fgColor rgb="FFFF80"/>
        <bgColor indexed="64"/>
      </patternFill>
    </fill>
  </fills>
  <borders count="277">
    <border outline="0">
      <left>
        <color auto="1"/>
      </left>
      <right>
        <color auto="1"/>
      </right>
      <top>
        <color auto="1"/>
      </top>
      <bottom>
        <color auto="1"/>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64"/>
      </right>
      <top>
        <color/>
      </top>
      <bottom>
        <color/>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color/>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color/>
      </bottom>
      <diagonal>
        <color auto="1"/>
      </diagonal>
      <vertical>
        <color auto="1"/>
      </vertical>
      <horizontal>
        <color auto="1"/>
      </horizontal>
    </border>
    <border outline="0">
      <left style="thin">
        <color indexed="8"/>
      </left>
      <right style="thin">
        <color indexed="64"/>
      </right>
      <top style="thin">
        <color indexed="64"/>
      </top>
      <bottom>
        <color/>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64"/>
      </bottom>
      <diagonal>
        <color auto="1"/>
      </diagonal>
      <vertical>
        <color auto="1"/>
      </vertical>
      <horizontal>
        <color auto="1"/>
      </horizontal>
    </border>
    <border outline="0">
      <left>
        <color/>
      </left>
      <right style="thin">
        <color indexed="64"/>
      </right>
      <top>
        <color/>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color/>
      </left>
      <right style="thin">
        <color indexed="8"/>
      </right>
      <top style="thin">
        <color indexed="64"/>
      </top>
      <bottom style="thin">
        <color indexed="8"/>
      </bottom>
      <diagonal>
        <color auto="1"/>
      </diagonal>
      <vertical>
        <color auto="1"/>
      </vertical>
      <horizontal>
        <color auto="1"/>
      </horizontal>
    </border>
    <border outline="0">
      <left>
        <color/>
      </left>
      <right style="thin">
        <color indexed="64"/>
      </right>
      <top>
        <color/>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color/>
      </right>
      <top style="thin">
        <color indexed="64"/>
      </top>
      <bottom style="thin">
        <color indexed="8"/>
      </bottom>
      <diagonal>
        <color auto="1"/>
      </diagonal>
      <vertical>
        <color auto="1"/>
      </vertical>
      <horizontal>
        <color auto="1"/>
      </horizontal>
    </border>
    <border outline="0">
      <left>
        <color/>
      </left>
      <right style="thin">
        <color indexed="8"/>
      </right>
      <top style="thin">
        <color indexed="8"/>
      </top>
      <bottom style="thin">
        <color indexed="64"/>
      </bottom>
      <diagonal>
        <color auto="1"/>
      </diagonal>
      <vertical>
        <color auto="1"/>
      </vertical>
      <horizontal>
        <color auto="1"/>
      </horizontal>
    </border>
    <border outline="0">
      <left>
        <color/>
      </left>
      <right style="thin">
        <color indexed="64"/>
      </right>
      <top>
        <color/>
      </top>
      <bottom>
        <color/>
      </bottom>
      <diagonal>
        <color auto="1"/>
      </diagonal>
      <vertical>
        <color auto="1"/>
      </vertical>
      <horizontal>
        <color auto="1"/>
      </horizontal>
    </border>
    <border outline="0">
      <left>
        <color/>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color/>
      </left>
      <right style="thin">
        <color indexed="8"/>
      </right>
      <top style="thin">
        <color indexed="64"/>
      </top>
      <bottom style="thin">
        <color indexed="8"/>
      </bottom>
      <diagonal>
        <color auto="1"/>
      </diagonal>
      <vertical>
        <color auto="1"/>
      </vertical>
      <horizontal>
        <color auto="1"/>
      </horizontal>
    </border>
    <border outline="0">
      <left>
        <color/>
      </left>
      <right style="thin">
        <color indexed="8"/>
      </right>
      <top>
        <color/>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color/>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color/>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64"/>
      </left>
      <right style="thin">
        <color indexed="8"/>
      </right>
      <top style="thin">
        <color indexed="8"/>
      </top>
      <bottom>
        <color/>
      </bottom>
      <diagonal>
        <color auto="1"/>
      </diagonal>
      <vertical>
        <color auto="1"/>
      </vertical>
      <horizontal>
        <color auto="1"/>
      </horizontal>
    </border>
    <border outline="0">
      <left style="thin">
        <color indexed="64"/>
      </left>
      <right style="thin">
        <color indexed="8"/>
      </right>
      <top>
        <color/>
      </top>
      <bottom>
        <color/>
      </bottom>
      <diagonal>
        <color auto="1"/>
      </diagonal>
      <vertical>
        <color auto="1"/>
      </vertical>
      <horizontal>
        <color auto="1"/>
      </horizontal>
    </border>
    <border outline="0">
      <left style="thin">
        <color indexed="64"/>
      </left>
      <right>
        <color/>
      </right>
      <top>
        <color/>
      </top>
      <bottom style="thin">
        <color indexed="8"/>
      </bottom>
      <diagonal>
        <color auto="1"/>
      </diagonal>
      <vertical>
        <color auto="1"/>
      </vertical>
      <horizontal>
        <color auto="1"/>
      </horizontal>
    </border>
    <border outline="0">
      <left style="thin">
        <color indexed="64"/>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8"/>
      </right>
      <top>
        <color/>
      </top>
      <bottom style="thin">
        <color indexed="8"/>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8"/>
      </right>
      <top style="thin">
        <color indexed="64"/>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style="thin">
        <color indexed="8"/>
      </left>
      <right style="thin">
        <color indexed="64"/>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8"/>
      </bottom>
      <diagonal>
        <color auto="1"/>
      </diagonal>
      <vertical>
        <color auto="1"/>
      </vertical>
      <horizontal>
        <color auto="1"/>
      </horizontal>
    </border>
    <border outline="0">
      <left>
        <color/>
      </left>
      <right>
        <color/>
      </right>
      <top>
        <color/>
      </top>
      <bottom>
        <color/>
      </bottom>
      <diagonal>
        <color auto="1"/>
      </diagonal>
      <vertical>
        <color auto="1"/>
      </vertical>
      <horizontal>
        <color auto="1"/>
      </horizontal>
    </border>
    <border outline="0">
      <left style="thin">
        <color indexed="8"/>
      </left>
      <right style="thin">
        <color indexed="64"/>
      </right>
      <top style="thin">
        <color indexed="8"/>
      </top>
      <bottom>
        <color/>
      </bottom>
      <diagonal>
        <color auto="1"/>
      </diagonal>
      <vertical>
        <color auto="1"/>
      </vertical>
      <horizontal>
        <color auto="1"/>
      </horizontal>
    </border>
    <border outline="0">
      <left style="thin">
        <color indexed="64"/>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color/>
      </left>
      <right style="thin">
        <color indexed="8"/>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color/>
      </left>
      <right style="thin">
        <color indexed="8"/>
      </right>
      <top>
        <color/>
      </top>
      <bottom>
        <color/>
      </bottom>
      <diagonal>
        <color auto="1"/>
      </diagonal>
      <vertical>
        <color auto="1"/>
      </vertical>
      <horizontal>
        <color auto="1"/>
      </horizontal>
    </border>
    <border outline="0">
      <left style="thin">
        <color indexed="8"/>
      </left>
      <right style="thin">
        <color indexed="8"/>
      </right>
      <top style="thin">
        <color indexed="8"/>
      </top>
      <bottom>
        <color/>
      </bottom>
      <diagonal>
        <color auto="1"/>
      </diagonal>
      <vertical>
        <color auto="1"/>
      </vertical>
      <horizontal>
        <color auto="1"/>
      </horizontal>
    </border>
    <border outline="0">
      <left>
        <color/>
      </left>
      <right>
        <color/>
      </right>
      <top>
        <color/>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color/>
      </left>
      <right>
        <color/>
      </right>
      <top>
        <color/>
      </top>
      <bottom style="thin">
        <color indexed="64"/>
      </bottom>
      <diagonal>
        <color auto="1"/>
      </diagonal>
      <vertical>
        <color auto="1"/>
      </vertical>
      <horizontal>
        <color auto="1"/>
      </horizontal>
    </border>
    <border outline="0">
      <left>
        <color/>
      </left>
      <right style="thin">
        <color indexed="8"/>
      </right>
      <top>
        <color/>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64"/>
      </top>
      <bottom style="thin">
        <color indexed="64"/>
      </bottom>
      <diagonal>
        <color auto="1"/>
      </diagonal>
      <vertical>
        <color auto="1"/>
      </vertical>
      <horizontal>
        <color auto="1"/>
      </horizontal>
    </border>
    <border outline="0">
      <left style="thin">
        <color indexed="64"/>
      </left>
      <right style="thin">
        <color indexed="64"/>
      </right>
      <top style="thin">
        <color indexed="64"/>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 outline="0">
      <left style="thin">
        <color indexed="8"/>
      </left>
      <right style="thin">
        <color indexed="64"/>
      </right>
      <top style="thin">
        <color indexed="8"/>
      </top>
      <bottom style="thin">
        <color indexed="64"/>
      </bottom>
      <diagonal>
        <color auto="1"/>
      </diagonal>
      <vertical>
        <color auto="1"/>
      </vertical>
      <horizontal>
        <color auto="1"/>
      </horizontal>
    </border>
    <border outline="0">
      <left style="thin">
        <color indexed="8"/>
      </left>
      <right style="thin">
        <color indexed="8"/>
      </right>
      <top style="thin">
        <color indexed="8"/>
      </top>
      <bottom style="thin">
        <color indexed="8"/>
      </bottom>
      <diagonal>
        <color auto="1"/>
      </diagonal>
      <vertical>
        <color auto="1"/>
      </vertical>
      <horizontal>
        <color auto="1"/>
      </horizontal>
    </border>
    <border outline="0">
      <left style="thin">
        <color indexed="8"/>
      </left>
      <right style="thin">
        <color indexed="8"/>
      </right>
      <top style="thin">
        <color indexed="8"/>
      </top>
      <bottom style="thin">
        <color indexed="64"/>
      </bottom>
      <diagonal>
        <color auto="1"/>
      </diagonal>
      <vertical>
        <color auto="1"/>
      </vertical>
      <horizontal>
        <color auto="1"/>
      </horizontal>
    </border>
  </borders>
  <cellStyleXfs count="1">
    <xf numFmtId="0" fontId="0" fillId="0" borderId="0" xfId="0"/>
  </cellStyleXfs>
  <cellXfs count="15901">
    <xf numFmtId="0" fontId="0" fillId="0" borderId="0" xfId="0"/>
    <xf numFmtId="0" fontId="1" fillId="2" borderId="1" xfId="0"/>
    <xf numFmtId="0" fontId="2" fillId="3" borderId="2" xfId="0"/>
    <xf numFmtId="0" fontId="2" fillId="4" borderId="3" xfId="0"/>
    <xf numFmtId="0" fontId="3" fillId="5" borderId="4" xfId="0"/>
    <xf numFmtId="0" fontId="3" fillId="6" borderId="5" xfId="0"/>
    <xf numFmtId="0" fontId="1" fillId="7" borderId="6" xfId="0"/>
    <xf numFmtId="0" fontId="1" fillId="8" borderId="7" xfId="0"/>
    <xf numFmtId="0" fontId="1" fillId="9" borderId="8" xfId="0"/>
    <xf numFmtId="0" fontId="1" fillId="10" borderId="9" xfId="0"/>
    <xf numFmtId="0" fontId="1" fillId="11" borderId="10" xfId="0"/>
    <xf numFmtId="0" fontId="1" fillId="12" borderId="11" xfId="0"/>
    <xf numFmtId="0" fontId="1" fillId="13" borderId="12" xfId="0"/>
    <xf numFmtId="0" fontId="1" fillId="14" borderId="13" xfId="0"/>
    <xf numFmtId="0" fontId="1" fillId="15" borderId="14" xfId="0"/>
    <xf numFmtId="0" fontId="1" fillId="16" borderId="15" xfId="0"/>
    <xf numFmtId="0" fontId="1" fillId="17" borderId="16" xfId="0"/>
    <xf numFmtId="9" fontId="4" fillId="18" borderId="17" xfId="0"/>
    <xf numFmtId="44" fontId="4" fillId="19" borderId="18" xfId="0"/>
    <xf numFmtId="42" fontId="4" fillId="20" borderId="19" xfId="0"/>
    <xf numFmtId="43" fontId="4" fillId="21" borderId="20" xfId="0"/>
    <xf numFmtId="41" fontId="4" fillId="22" borderId="21" xfId="0"/>
    <xf numFmtId="0" fontId="5" fillId="23" borderId="22" xfId="0">
      <alignment horizontal="center" vertical="center"/>
    </xf>
    <xf numFmtId="0" fontId="5" fillId="24" borderId="23" xfId="0">
      <alignment horizontal="right" vertical="center"/>
    </xf>
    <xf numFmtId="0" fontId="6" fillId="25" borderId="24" xfId="0">
      <alignment horizontal="center" vertical="center"/>
    </xf>
    <xf numFmtId="0" fontId="6" fillId="26" borderId="25" xfId="0">
      <alignment horizontal="left" vertical="center" wrapText="1"/>
    </xf>
    <xf numFmtId="0" fontId="6" fillId="27" borderId="26" xfId="0">
      <alignment horizontal="right" vertical="center"/>
    </xf>
    <xf numFmtId="0" fontId="6" fillId="28" borderId="27" xfId="0">
      <alignment horizontal="right" vertical="center" wrapText="1"/>
    </xf>
    <xf numFmtId="49" fontId="6" fillId="29" borderId="28" xfId="0">
      <alignment horizontal="left" vertical="center" wrapText="1"/>
    </xf>
    <xf numFmtId="0" fontId="6" fillId="30" borderId="29" xfId="0">
      <alignment horizontal="right" vertical="center" wrapText="1"/>
    </xf>
    <xf numFmtId="0" fontId="6" fillId="31" borderId="30" xfId="0">
      <alignment horizontal="right" vertical="center"/>
    </xf>
    <xf numFmtId="0" fontId="6" fillId="32" borderId="31" xfId="0">
      <alignment horizontal="center" vertical="center"/>
    </xf>
    <xf numFmtId="0" fontId="7" fillId="33" borderId="32" xfId="0">
      <alignment wrapText="1"/>
    </xf>
    <xf numFmtId="0" fontId="8" fillId="34" borderId="33" xfId="0">
      <alignment horizontal="center" vertical="center"/>
    </xf>
    <xf numFmtId="0" fontId="8" fillId="35" borderId="34" xfId="0">
      <alignment horizontal="center" vertical="center" wrapText="1"/>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6" fillId="39" borderId="38" xfId="0">
      <alignment horizontal="center" vertical="center"/>
    </xf>
    <xf numFmtId="49" fontId="6" fillId="40" borderId="39" xfId="0">
      <alignment horizontal="left" vertical="center" wrapText="1"/>
    </xf>
    <xf numFmtId="0" fontId="8" fillId="41" borderId="40" xfId="0">
      <alignment horizontal="left" vertical="center"/>
    </xf>
    <xf numFmtId="0" fontId="8" fillId="42" borderId="41" xfId="0">
      <alignment horizontal="center" vertical="center" wrapText="1"/>
    </xf>
    <xf numFmtId="176" fontId="6" fillId="43" borderId="42" xfId="0">
      <alignment horizontal="right" vertical="center"/>
    </xf>
    <xf numFmtId="0" fontId="6" fillId="44" borderId="43" xfId="0">
      <alignment horizontal="center" vertical="center" wrapText="1"/>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0" fontId="8" fillId="48" borderId="47" xfId="0">
      <alignment horizontal="center" vertical="center" wrapText="1"/>
    </xf>
    <xf numFmtId="0" fontId="6" fillId="49" borderId="48" xfId="0">
      <alignment horizontal="center" vertical="center" wrapText="1"/>
    </xf>
    <xf numFmtId="0" fontId="8" fillId="50" borderId="49"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0" fontId="6" fillId="54" borderId="53" xfId="0">
      <alignment horizontal="righ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6" fillId="58" borderId="57" xfId="0">
      <alignment horizontal="center" vertical="center"/>
    </xf>
    <xf numFmtId="49" fontId="6" fillId="59" borderId="58" xfId="0">
      <alignment horizontal="left" vertical="center" wrapText="1"/>
    </xf>
    <xf numFmtId="176" fontId="6" fillId="60" borderId="59" xfId="0">
      <alignment horizontal="right" vertical="center"/>
    </xf>
    <xf numFmtId="0" fontId="8" fillId="61" borderId="60" xfId="0">
      <alignment horizontal="left" vertical="center"/>
    </xf>
    <xf numFmtId="0" fontId="8" fillId="62" borderId="61" xfId="0">
      <alignment horizontal="left" vertical="center"/>
    </xf>
    <xf numFmtId="0" fontId="6" fillId="63" borderId="62" xfId="0">
      <alignment horizontal="center" vertical="center" wrapText="1"/>
    </xf>
    <xf numFmtId="0" fontId="8" fillId="64" borderId="63" xfId="0">
      <alignment horizontal="left" vertical="center"/>
    </xf>
    <xf numFmtId="0" fontId="7" fillId="65" borderId="64" xfId="0"/>
    <xf numFmtId="0" fontId="7" fillId="66" borderId="65" xfId="0"/>
    <xf numFmtId="0" fontId="8" fillId="67" borderId="66" xfId="0">
      <alignment horizontal="left" vertical="center"/>
    </xf>
    <xf numFmtId="176" fontId="6" fillId="68" borderId="67" xfId="0">
      <alignment horizontal="right" vertical="center"/>
    </xf>
    <xf numFmtId="0" fontId="6" fillId="69" borderId="68" xfId="0">
      <alignment horizontal="center" vertical="center" wrapText="1"/>
    </xf>
    <xf numFmtId="0" fontId="8" fillId="70" borderId="69" xfId="0">
      <alignment horizontal="left" vertical="center"/>
    </xf>
    <xf numFmtId="176" fontId="6" fillId="71" borderId="70" xfId="0">
      <alignment horizontal="right" vertical="center"/>
    </xf>
    <xf numFmtId="0" fontId="6" fillId="72" borderId="71" xfId="0">
      <alignment horizontal="center" vertical="center" wrapText="1"/>
    </xf>
    <xf numFmtId="177" fontId="6" fillId="73" borderId="72" xfId="0">
      <alignment horizontal="right" vertical="center"/>
    </xf>
    <xf numFmtId="0" fontId="8" fillId="74" borderId="73" xfId="0">
      <alignment horizontal="left" vertical="center" wrapText="1"/>
    </xf>
    <xf numFmtId="178" fontId="6" fillId="75" borderId="74" xfId="0">
      <alignment horizontal="right" vertical="center"/>
    </xf>
    <xf numFmtId="178" fontId="6" fillId="76" borderId="75" xfId="0">
      <alignment horizontal="right" vertical="center"/>
    </xf>
    <xf numFmtId="0" fontId="6" fillId="77" borderId="76" xfId="0">
      <alignment horizontal="right" vertical="center"/>
    </xf>
    <xf numFmtId="49" fontId="6" fillId="78" borderId="77" xfId="0">
      <alignment horizontal="left" vertical="center" wrapText="1"/>
    </xf>
    <xf numFmtId="0" fontId="8" fillId="79" borderId="78" xfId="0">
      <alignment horizontal="left" vertical="center"/>
    </xf>
    <xf numFmtId="177" fontId="9" fillId="80" borderId="79" xfId="0">
      <alignment horizontal="right" vertical="center"/>
    </xf>
    <xf numFmtId="0" fontId="6" fillId="81" borderId="80" xfId="0">
      <alignment horizontal="center" vertical="center" wrapText="1"/>
    </xf>
    <xf numFmtId="177" fontId="6" fillId="82" borderId="81" xfId="0">
      <alignment horizontal="right" vertical="center"/>
    </xf>
    <xf numFmtId="0" fontId="7" fillId="83" borderId="82" xfId="0">
      <alignment horizontal="center"/>
    </xf>
    <xf numFmtId="0" fontId="7" fillId="84" borderId="83" xfId="0">
      <alignment wrapText="1"/>
    </xf>
    <xf numFmtId="177" fontId="6" fillId="85" borderId="84" xfId="0">
      <alignment horizontal="right" vertical="center"/>
    </xf>
    <xf numFmtId="177" fontId="6" fillId="86" borderId="85" xfId="0">
      <alignment horizontal="right" vertical="center"/>
    </xf>
    <xf numFmtId="49" fontId="6" fillId="87" borderId="86" xfId="0">
      <alignment horizontal="left" vertical="center" wrapText="1"/>
    </xf>
    <xf numFmtId="0" fontId="8" fillId="88" borderId="87" xfId="0">
      <alignment horizontal="left" vertical="center"/>
    </xf>
    <xf numFmtId="176" fontId="6" fillId="89" borderId="88" xfId="0">
      <alignment horizontal="right" vertical="center" wrapText="1"/>
    </xf>
    <xf numFmtId="177" fontId="6" fillId="90" borderId="89" xfId="0">
      <alignment horizontal="right" vertical="center"/>
    </xf>
    <xf numFmtId="177" fontId="6" fillId="91" borderId="90" xfId="0">
      <alignment horizontal="right" vertical="center"/>
    </xf>
    <xf numFmtId="178" fontId="6" fillId="92" borderId="91" xfId="0">
      <alignment horizontal="right" vertical="center"/>
    </xf>
    <xf numFmtId="49" fontId="6" fillId="93" borderId="92" xfId="0">
      <alignment horizontal="center" vertical="center" wrapText="1"/>
    </xf>
    <xf numFmtId="49" fontId="6" fillId="94" borderId="93" xfId="0">
      <alignment horizontal="center" vertical="center" wrapText="1"/>
    </xf>
    <xf numFmtId="0" fontId="7" fillId="95" borderId="94" xfId="0"/>
    <xf numFmtId="49" fontId="6" fillId="96" borderId="95" xfId="0">
      <alignment horizontal="center" vertical="center" wrapText="1"/>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100" borderId="99" xfId="0">
      <alignment horizontal="center" vertical="center" wrapText="1"/>
    </xf>
    <xf numFmtId="0" fontId="6" fillId="101" borderId="100" xfId="0">
      <alignment horizontal="center" vertical="center" wrapText="1"/>
    </xf>
    <xf numFmtId="0" fontId="8" fillId="102" borderId="101" xfId="0">
      <alignment horizontal="center" vertical="center" wrapText="1"/>
    </xf>
    <xf numFmtId="49" fontId="10" fillId="103" borderId="102"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106" borderId="105" xfId="0">
      <alignment horizontal="left" vertical="center" wrapText="1"/>
    </xf>
    <xf numFmtId="0" fontId="8" fillId="107" borderId="106" xfId="0">
      <alignment horizontal="center" vertical="center" wrapText="1"/>
    </xf>
    <xf numFmtId="0" fontId="6" fillId="108" borderId="107" xfId="0">
      <alignment horizontal="right" vertical="center"/>
    </xf>
    <xf numFmtId="176" fontId="6" fillId="109" borderId="108" xfId="0">
      <alignment horizontal="right" vertical="center" wrapText="1"/>
    </xf>
    <xf numFmtId="0" fontId="7" fillId="110" borderId="109" xfId="0"/>
    <xf numFmtId="179" fontId="6" fillId="111" borderId="110" xfId="0">
      <alignment horizontal="right" vertical="center"/>
    </xf>
    <xf numFmtId="0" fontId="8" fillId="112" borderId="111" xfId="0">
      <alignment horizontal="left" vertical="center"/>
    </xf>
    <xf numFmtId="179" fontId="9" fillId="113" borderId="112" xfId="0">
      <alignment horizontal="right" vertical="center"/>
    </xf>
    <xf numFmtId="0" fontId="8" fillId="114" borderId="113" xfId="0">
      <alignment horizontal="left" vertical="center"/>
    </xf>
    <xf numFmtId="0" fontId="8" fillId="115" borderId="114" xfId="0">
      <alignment horizontal="center" vertical="center" wrapText="1"/>
    </xf>
    <xf numFmtId="0" fontId="8" fillId="116" borderId="115" xfId="0">
      <alignment horizontal="left" vertical="center" wrapText="1"/>
    </xf>
    <xf numFmtId="179" fontId="6" fillId="117" borderId="116" xfId="0">
      <alignment horizontal="right" vertical="center"/>
    </xf>
    <xf numFmtId="0" fontId="6" fillId="118" borderId="117" xfId="0">
      <alignment horizontal="right" vertical="center"/>
    </xf>
    <xf numFmtId="0" fontId="8" fillId="119" borderId="118" xfId="0">
      <alignment horizontal="center" vertical="center" wrapText="1"/>
    </xf>
    <xf numFmtId="0" fontId="8" fillId="120" borderId="119" xfId="0">
      <alignment horizontal="left" vertical="center"/>
    </xf>
    <xf numFmtId="0" fontId="8" fillId="121" borderId="120" xfId="0">
      <alignment horizontal="left" vertical="center" wrapText="1"/>
    </xf>
    <xf numFmtId="179" fontId="6" fillId="122" borderId="121" xfId="0">
      <alignment horizontal="right" vertical="center"/>
    </xf>
    <xf numFmtId="0" fontId="8" fillId="123" borderId="122" xfId="0">
      <alignment horizontal="left" vertical="center" wrapText="1"/>
    </xf>
    <xf numFmtId="0" fontId="8" fillId="124" borderId="123" xfId="0">
      <alignment horizontal="left" vertical="center" wrapText="1"/>
    </xf>
    <xf numFmtId="180" fontId="6" fillId="125" borderId="124" xfId="0">
      <alignment horizontal="right" vertical="center"/>
    </xf>
    <xf numFmtId="0" fontId="8" fillId="126" borderId="125" xfId="0">
      <alignment horizontal="left" vertical="center" wrapText="1"/>
    </xf>
    <xf numFmtId="180" fontId="6" fillId="127" borderId="126" xfId="0">
      <alignment horizontal="right" vertical="center"/>
    </xf>
    <xf numFmtId="180" fontId="6" fillId="128" borderId="127" xfId="0">
      <alignment horizontal="center" vertical="center"/>
    </xf>
    <xf numFmtId="0" fontId="8" fillId="129" borderId="128" xfId="0">
      <alignment horizontal="left" vertical="center"/>
    </xf>
    <xf numFmtId="176" fontId="8" fillId="130" borderId="129" xfId="0">
      <alignment horizontal="right" vertical="center"/>
    </xf>
    <xf numFmtId="0" fontId="8" fillId="131" borderId="130" xfId="0">
      <alignment horizontal="center" vertical="center"/>
    </xf>
    <xf numFmtId="0" fontId="6" fillId="132" borderId="131" xfId="0">
      <alignment horizontal="center" vertical="center"/>
    </xf>
    <xf numFmtId="0" fontId="8" fillId="133" borderId="132" xfId="0">
      <alignment horizontal="left" vertical="center" wrapText="1"/>
    </xf>
    <xf numFmtId="0" fontId="8" fillId="134" borderId="133" xfId="0">
      <alignment horizontal="center" vertical="center" wrapText="1"/>
    </xf>
    <xf numFmtId="176" fontId="6" fillId="135" borderId="134" xfId="0">
      <alignment horizontal="right" vertical="center"/>
    </xf>
    <xf numFmtId="178" fontId="6" fillId="136" borderId="135" xfId="0">
      <alignment horizontal="right" vertical="center"/>
    </xf>
    <xf numFmtId="0" fontId="8" fillId="137" borderId="136" xfId="0">
      <alignment horizontal="left" vertical="center" wrapText="1"/>
    </xf>
    <xf numFmtId="177" fontId="6" fillId="138" borderId="137" xfId="0">
      <alignment horizontal="center" vertical="center" wrapText="1"/>
    </xf>
    <xf numFmtId="177" fontId="6" fillId="139" borderId="138" xfId="0">
      <alignment horizontal="center" vertical="center" wrapText="1"/>
    </xf>
    <xf numFmtId="49" fontId="6" fillId="140" borderId="139" xfId="0">
      <alignment horizontal="left" vertical="center" wrapText="1"/>
    </xf>
    <xf numFmtId="0" fontId="6" fillId="141" borderId="140" xfId="0">
      <alignment horizontal="center" vertical="center" wrapText="1"/>
    </xf>
    <xf numFmtId="0" fontId="7" fillId="142" borderId="141" xfId="0">
      <alignment wrapText="1"/>
    </xf>
    <xf numFmtId="177" fontId="6" fillId="143" borderId="142" xfId="0">
      <alignment horizontal="right" vertical="center" wrapText="1"/>
    </xf>
    <xf numFmtId="177" fontId="6" fillId="144" borderId="143" xfId="0">
      <alignment horizontal="right" vertical="center" wrapText="1"/>
    </xf>
    <xf numFmtId="177" fontId="6" fillId="145" borderId="144" xfId="0">
      <alignment horizontal="center" vertical="center" wrapText="1"/>
    </xf>
    <xf numFmtId="177" fontId="6" fillId="146" borderId="145" xfId="0">
      <alignment horizontal="center" vertical="center" wrapText="1"/>
    </xf>
    <xf numFmtId="0" fontId="8" fillId="147" borderId="146" xfId="0">
      <alignment horizontal="center" vertical="top" wrapText="1"/>
    </xf>
    <xf numFmtId="0" fontId="8" fillId="148" borderId="147" xfId="0">
      <alignment horizontal="center" vertical="top" wrapText="1"/>
    </xf>
    <xf numFmtId="0" fontId="8" fillId="149" borderId="148" xfId="0">
      <alignment horizontal="center" wrapText="1"/>
    </xf>
    <xf numFmtId="0" fontId="8" fillId="150" borderId="149" xfId="0">
      <alignment horizontal="center" wrapText="1"/>
    </xf>
    <xf numFmtId="0" fontId="7" fillId="151" borderId="150" xfId="0"/>
    <xf numFmtId="0" fontId="7" fillId="152" borderId="151" xfId="0"/>
    <xf numFmtId="178" fontId="6" fillId="153" borderId="152" xfId="0">
      <alignment horizontal="right" vertical="center"/>
    </xf>
    <xf numFmtId="178" fontId="6" fillId="154" borderId="153" xfId="0">
      <alignment horizontal="right" vertical="center"/>
    </xf>
    <xf numFmtId="0" fontId="8" fillId="155" borderId="154" xfId="0">
      <alignment horizontal="left" vertical="center" wrapText="1"/>
    </xf>
    <xf numFmtId="176" fontId="6" fillId="156" borderId="155" xfId="0">
      <alignment horizontal="right" vertical="center"/>
    </xf>
    <xf numFmtId="0" fontId="6" fillId="157" borderId="156" xfId="0">
      <alignment horizontal="center" vertical="center" wrapText="1"/>
    </xf>
    <xf numFmtId="178" fontId="6" fillId="158" borderId="157" xfId="0">
      <alignment horizontal="right" vertical="center"/>
    </xf>
    <xf numFmtId="49" fontId="6" fillId="159" borderId="158" xfId="0">
      <alignment horizontal="center" vertical="center" wrapText="1"/>
    </xf>
    <xf numFmtId="178" fontId="6" fillId="160" borderId="159" xfId="0">
      <alignment horizontal="center" vertical="center"/>
    </xf>
    <xf numFmtId="178" fontId="6" fillId="161" borderId="160" xfId="0">
      <alignment horizontal="right" vertical="center"/>
    </xf>
    <xf numFmtId="178" fontId="6" fillId="162" borderId="161" xfId="0">
      <alignment horizontal="right" vertical="center"/>
    </xf>
    <xf numFmtId="0" fontId="6" fillId="163" borderId="162" xfId="0">
      <alignment horizontal="right" vertical="center" wrapText="1"/>
    </xf>
    <xf numFmtId="0" fontId="6" fillId="164" borderId="163" xfId="0">
      <alignment horizontal="right" vertical="center" wrapText="1"/>
    </xf>
    <xf numFmtId="0" fontId="8" fillId="165" borderId="164" xfId="0">
      <alignment horizontal="left" wrapText="1"/>
    </xf>
    <xf numFmtId="0" fontId="8" fillId="166" borderId="165" xfId="0">
      <alignment horizontal="left" wrapText="1"/>
    </xf>
    <xf numFmtId="0" fontId="8" fillId="167" borderId="166" xfId="0">
      <alignment horizontal="left" wrapText="1"/>
    </xf>
    <xf numFmtId="0" fontId="8" fillId="168" borderId="167" xfId="0">
      <alignment horizontal="center" vertical="center"/>
    </xf>
    <xf numFmtId="0" fontId="8" fillId="169" borderId="168" xfId="0">
      <alignment horizontal="center" vertical="center"/>
    </xf>
    <xf numFmtId="0" fontId="6" fillId="170" borderId="169" xfId="0">
      <alignment horizontal="left" vertical="center"/>
    </xf>
    <xf numFmtId="49" fontId="6" fillId="171" borderId="170" xfId="0">
      <alignment horizontal="right" vertical="center" wrapText="1"/>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5" borderId="174" xfId="0">
      <alignment horizontal="center" vertical="center"/>
    </xf>
    <xf numFmtId="0" fontId="8" fillId="176" borderId="175" xfId="0">
      <alignment horizontal="center" vertical="center"/>
    </xf>
    <xf numFmtId="0" fontId="8" fillId="177" borderId="176" xfId="0">
      <alignment horizontal="center" vertical="center" wrapText="1"/>
    </xf>
    <xf numFmtId="49" fontId="8" fillId="178" borderId="177" xfId="0">
      <alignment horizontal="center" vertical="center" wrapText="1"/>
    </xf>
    <xf numFmtId="0" fontId="8" fillId="179" borderId="178" xfId="0">
      <alignment horizontal="right" vertical="center"/>
    </xf>
    <xf numFmtId="177" fontId="6" fillId="180" borderId="179" xfId="0">
      <alignment horizontal="right" vertical="center"/>
    </xf>
    <xf numFmtId="0" fontId="8" fillId="181" borderId="180" xfId="0">
      <alignment horizontal="center" vertical="center"/>
    </xf>
    <xf numFmtId="177" fontId="6" fillId="182" borderId="181" xfId="0">
      <alignment horizontal="right" vertical="center" wrapText="1"/>
    </xf>
    <xf numFmtId="180" fontId="6" fillId="183" borderId="182" xfId="0">
      <alignment horizontal="right" vertical="center"/>
    </xf>
    <xf numFmtId="0" fontId="7" fillId="184" borderId="183" xfId="0">
      <alignment horizontal="center"/>
    </xf>
    <xf numFmtId="177" fontId="6" fillId="185" borderId="184" xfId="0">
      <alignment horizontal="right" vertical="center"/>
    </xf>
    <xf numFmtId="49" fontId="6" fillId="186" borderId="185" xfId="0">
      <alignment horizontal="center" vertical="center" wrapText="1"/>
    </xf>
    <xf numFmtId="180" fontId="6" fillId="187" borderId="186" xfId="0">
      <alignment horizontal="right" vertical="center"/>
    </xf>
    <xf numFmtId="180" fontId="6" fillId="188" borderId="187" xfId="0">
      <alignment horizontal="right" vertical="center"/>
    </xf>
    <xf numFmtId="180" fontId="6" fillId="189" borderId="188" xfId="0">
      <alignment horizontal="right" vertical="center"/>
    </xf>
    <xf numFmtId="180" fontId="6" fillId="190" borderId="189" xfId="0">
      <alignment horizontal="right" vertical="center"/>
    </xf>
    <xf numFmtId="177" fontId="6" fillId="191" borderId="190" xfId="0">
      <alignment horizontal="right" vertical="center"/>
    </xf>
    <xf numFmtId="177" fontId="6" fillId="192" borderId="191" xfId="0">
      <alignment horizontal="right" vertical="center"/>
    </xf>
    <xf numFmtId="176" fontId="6" fillId="193" borderId="192" xfId="0">
      <alignment horizontal="right" vertical="center"/>
    </xf>
    <xf numFmtId="0" fontId="7" fillId="194" borderId="193" xfId="0">
      <alignment horizontal="left" vertical="center"/>
    </xf>
    <xf numFmtId="0" fontId="5" fillId="195" borderId="194" xfId="0">
      <alignment horizontal="left" vertical="center"/>
    </xf>
    <xf numFmtId="49" fontId="6" fillId="196" borderId="195" xfId="0">
      <alignment horizontal="right" vertical="center" wrapText="1"/>
    </xf>
    <xf numFmtId="49" fontId="8" fillId="197" borderId="196" xfId="0">
      <alignment horizontal="center" vertical="center" wrapText="1"/>
    </xf>
    <xf numFmtId="177" fontId="6" fillId="198" borderId="197" xfId="0">
      <alignment horizontal="right" vertical="center"/>
    </xf>
    <xf numFmtId="0" fontId="8" fillId="199" borderId="198" xfId="0">
      <alignment horizontal="left" vertical="center"/>
    </xf>
    <xf numFmtId="0" fontId="8" fillId="200" borderId="199" xfId="0">
      <alignment horizontal="left" vertical="center" wrapText="1"/>
    </xf>
    <xf numFmtId="0" fontId="8" fillId="201" borderId="200" xfId="0">
      <alignment horizontal="left" vertical="center"/>
    </xf>
    <xf numFmtId="0" fontId="8" fillId="202" borderId="201" xfId="0">
      <alignment horizontal="left" vertical="center"/>
    </xf>
    <xf numFmtId="177" fontId="6" fillId="203" borderId="202" xfId="0">
      <alignment horizontal="right" vertical="center"/>
    </xf>
    <xf numFmtId="0" fontId="6" fillId="204" borderId="203" xfId="0">
      <alignment horizontal="right" vertical="center"/>
    </xf>
    <xf numFmtId="0" fontId="8" fillId="205" borderId="204" xfId="0">
      <alignment horizontal="left" vertical="center"/>
    </xf>
    <xf numFmtId="177" fontId="6" fillId="206" borderId="205" xfId="0">
      <alignment horizontal="right" vertical="center"/>
    </xf>
    <xf numFmtId="0" fontId="7" fillId="207" borderId="206" xfId="0"/>
    <xf numFmtId="0" fontId="11" fillId="208" borderId="207" xfId="0">
      <alignment horizontal="left" vertical="center"/>
    </xf>
    <xf numFmtId="49" fontId="6" fillId="209" borderId="208" xfId="0">
      <alignment horizontal="left" vertical="center" wrapText="1"/>
    </xf>
    <xf numFmtId="177" fontId="6" fillId="210" borderId="209" xfId="0">
      <alignment horizontal="right" vertical="center"/>
    </xf>
    <xf numFmtId="0" fontId="7" fillId="211" borderId="210" xfId="0"/>
    <xf numFmtId="177" fontId="6" fillId="212" borderId="211" xfId="0">
      <alignment horizontal="right" vertical="center"/>
    </xf>
    <xf numFmtId="0" fontId="6" fillId="213" borderId="212" xfId="0">
      <alignment horizontal="center" vertical="center" wrapText="1"/>
    </xf>
    <xf numFmtId="0" fontId="8" fillId="214" borderId="213" xfId="0">
      <alignment horizontal="left" vertical="center"/>
    </xf>
    <xf numFmtId="0" fontId="8" fillId="215" borderId="214" xfId="0">
      <alignment horizontal="left" vertical="center"/>
    </xf>
    <xf numFmtId="180" fontId="6" fillId="216" borderId="215" xfId="0">
      <alignment horizontal="right" vertical="center"/>
    </xf>
    <xf numFmtId="0" fontId="6" fillId="217" borderId="216" xfId="0">
      <alignment horizontal="center" vertical="center" wrapText="1"/>
    </xf>
    <xf numFmtId="0" fontId="6" fillId="218" borderId="217" xfId="0">
      <alignment horizontal="right" vertical="center"/>
    </xf>
    <xf numFmtId="49" fontId="6" fillId="219" borderId="218" xfId="0">
      <alignment horizontal="left" vertical="center" wrapText="1"/>
    </xf>
    <xf numFmtId="0" fontId="7" fillId="220" borderId="219" xfId="0">
      <alignment horizontal="center" vertical="center" wrapText="1"/>
    </xf>
    <xf numFmtId="0" fontId="7" fillId="221" borderId="220" xfId="0">
      <alignment horizontal="left" vertical="center" wrapText="1"/>
    </xf>
    <xf numFmtId="49" fontId="10" fillId="222" borderId="221" xfId="0">
      <alignment horizontal="center" vertical="center" wrapText="1"/>
    </xf>
    <xf numFmtId="0" fontId="12" fillId="223" borderId="222" xfId="0">
      <alignment vertical="center"/>
    </xf>
    <xf numFmtId="0" fontId="6" fillId="224" borderId="223" xfId="0">
      <alignment horizontal="right" vertical="center"/>
    </xf>
    <xf numFmtId="0" fontId="8" fillId="225" borderId="224" xfId="0">
      <alignment horizontal="left" vertical="center"/>
    </xf>
    <xf numFmtId="0" fontId="5" fillId="226" borderId="225" xfId="0">
      <alignment horizontal="left" vertical="center" wrapText="1"/>
    </xf>
    <xf numFmtId="0" fontId="8" fillId="227" borderId="226" xfId="0">
      <alignment horizontal="center" vertical="center" wrapText="1"/>
    </xf>
    <xf numFmtId="0" fontId="7" fillId="228" borderId="227" xfId="0"/>
    <xf numFmtId="0" fontId="7" fillId="229" borderId="228" xfId="0">
      <alignment wrapText="1"/>
    </xf>
    <xf numFmtId="0" fontId="8" fillId="230" borderId="229" xfId="0">
      <alignment horizontal="center" vertical="center" wrapText="1"/>
    </xf>
    <xf numFmtId="177" fontId="6" fillId="231" borderId="230" xfId="0">
      <alignment horizontal="right" vertical="center"/>
    </xf>
    <xf numFmtId="0" fontId="8" fillId="232" borderId="231" xfId="0">
      <alignment horizontal="center" vertical="center" wrapText="1"/>
    </xf>
    <xf numFmtId="177" fontId="10" fillId="233" borderId="232" xfId="0">
      <alignment horizontal="right" vertical="center"/>
    </xf>
    <xf numFmtId="0" fontId="13" fillId="234" borderId="233" xfId="0">
      <alignment horizontal="left" vertical="center"/>
    </xf>
    <xf numFmtId="0" fontId="13" fillId="235" borderId="234" xfId="0">
      <alignment horizontal="left" vertical="center"/>
    </xf>
    <xf numFmtId="177" fontId="10" fillId="236" borderId="235" xfId="0">
      <alignment horizontal="right" vertical="center"/>
    </xf>
    <xf numFmtId="177" fontId="10" fillId="237" borderId="236" xfId="0">
      <alignment horizontal="right" vertical="center"/>
    </xf>
    <xf numFmtId="0" fontId="14" fillId="238" borderId="237" xfId="0"/>
    <xf numFmtId="0" fontId="7" fillId="239" borderId="238" xfId="0">
      <alignment horizontal="center" vertical="center" wrapText="1"/>
    </xf>
    <xf numFmtId="49" fontId="6" fillId="240" borderId="239" xfId="0">
      <alignment horizontal="center" vertical="center" wrapText="1"/>
    </xf>
    <xf numFmtId="180" fontId="6" fillId="241" borderId="240" xfId="0">
      <alignment horizontal="right" vertical="center"/>
    </xf>
    <xf numFmtId="0" fontId="7" fillId="242" borderId="241" xfId="0">
      <alignment horizontal="center" vertical="center"/>
    </xf>
    <xf numFmtId="0" fontId="7" fillId="243" borderId="242" xfId="0">
      <alignment horizontal="center" vertical="center"/>
    </xf>
    <xf numFmtId="0" fontId="7" fillId="244" borderId="243" xfId="0"/>
    <xf numFmtId="0" fontId="8" fillId="245" borderId="244" xfId="0">
      <alignment horizontal="center" vertical="center" wrapText="1"/>
    </xf>
    <xf numFmtId="0" fontId="8" fillId="246" borderId="245" xfId="0">
      <alignment horizontal="left" vertical="center" wrapText="1"/>
    </xf>
    <xf numFmtId="0" fontId="8" fillId="247" borderId="246" xfId="0">
      <alignment horizontal="center" vertical="center" wrapText="1"/>
    </xf>
    <xf numFmtId="177" fontId="6" fillId="248" borderId="247" xfId="0">
      <alignment horizontal="right" vertical="center"/>
    </xf>
    <xf numFmtId="176" fontId="6" fillId="249" borderId="248" xfId="0">
      <alignment horizontal="right" vertical="center"/>
    </xf>
    <xf numFmtId="0" fontId="10" fillId="250" borderId="249" xfId="0"/>
    <xf numFmtId="0" fontId="5" fillId="251" borderId="250" xfId="0">
      <alignment horizontal="center" vertical="center"/>
    </xf>
    <xf numFmtId="0" fontId="5" fillId="252" borderId="251" xfId="0">
      <alignment horizontal="right" vertical="center"/>
    </xf>
    <xf numFmtId="0" fontId="6" fillId="253" borderId="252" xfId="0">
      <alignment horizontal="center" vertical="center"/>
    </xf>
    <xf numFmtId="0" fontId="5" fillId="254" borderId="253" xfId="0">
      <alignment horizontal="left" vertical="center" wrapText="1"/>
    </xf>
    <xf numFmtId="0" fontId="7" fillId="255" borderId="254" xfId="0">
      <alignment horizontal="left" wrapText="1"/>
    </xf>
    <xf numFmtId="176" fontId="6" fillId="256" borderId="255" xfId="0">
      <alignment horizontal="right" vertical="center" wrapText="1"/>
    </xf>
    <xf numFmtId="0" fontId="7" fillId="257" borderId="256" xfId="0">
      <alignment horizontal="left" wrapText="1"/>
    </xf>
    <xf numFmtId="49" fontId="6" fillId="258" borderId="257" xfId="0">
      <alignment horizontal="center" vertical="center" wrapText="1"/>
    </xf>
    <xf numFmtId="0" fontId="6" fillId="259" borderId="258" xfId="0">
      <alignment horizontal="center" vertical="center" wrapText="1"/>
    </xf>
    <xf numFmtId="0" fontId="7" fillId="260" borderId="259" xfId="0"/>
    <xf numFmtId="0" fontId="7" fillId="261" borderId="260" xfId="0"/>
    <xf numFmtId="0" fontId="8" fillId="262" borderId="261" xfId="0">
      <alignment horizontal="center" vertical="center" wrapText="1"/>
    </xf>
    <xf numFmtId="0" fontId="8" fillId="263" borderId="262" xfId="0">
      <alignment horizontal="center" vertical="center" wrapText="1"/>
    </xf>
    <xf numFmtId="179" fontId="6" fillId="264" borderId="263" xfId="0">
      <alignment horizontal="right" vertical="center"/>
    </xf>
    <xf numFmtId="180" fontId="6" fillId="265" borderId="264" xfId="0">
      <alignment horizontal="right" vertical="center"/>
    </xf>
    <xf numFmtId="49" fontId="6" fillId="266" borderId="265" xfId="0">
      <alignment horizontal="left" vertical="center" wrapText="1"/>
    </xf>
    <xf numFmtId="0" fontId="14" fillId="267" borderId="266" xfId="0"/>
    <xf numFmtId="177" fontId="6" fillId="268" borderId="267" xfId="0">
      <alignment horizontal="right" vertical="center" wrapText="1"/>
    </xf>
    <xf numFmtId="177" fontId="6" fillId="269" borderId="268" xfId="0">
      <alignment horizontal="right" vertical="center" wrapText="1"/>
    </xf>
    <xf numFmtId="177" fontId="6" fillId="270" borderId="269" xfId="0">
      <alignment horizontal="right" vertical="center" wrapText="1"/>
    </xf>
    <xf numFmtId="177" fontId="10" fillId="271" borderId="270" xfId="0">
      <alignment horizontal="right" vertical="center" wrapText="1"/>
    </xf>
    <xf numFmtId="179" fontId="6" fillId="272" borderId="271" xfId="0">
      <alignment horizontal="right" vertical="center"/>
    </xf>
    <xf numFmtId="0" fontId="8" fillId="273" borderId="272" xfId="0">
      <alignment horizontal="center" vertical="center"/>
    </xf>
    <xf numFmtId="49" fontId="6" fillId="274" borderId="273" xfId="0">
      <alignment horizontal="center" vertical="center"/>
    </xf>
    <xf numFmtId="49" fontId="6" fillId="275" borderId="274" xfId="0">
      <alignment horizontal="center" vertical="center"/>
    </xf>
    <xf numFmtId="49" fontId="6" fillId="276" borderId="275" xfId="0">
      <alignment horizontal="center" vertical="center"/>
    </xf>
    <xf numFmtId="178" fontId="6" fillId="277" borderId="276" xfId="0">
      <alignment horizontal="center" vertical="center"/>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6" fillId="25" borderId="24" xfId="0">
      <alignment horizontal="center" vertical="center"/>
    </xf>
    <xf numFmtId="0" fontId="6" fillId="26" borderId="25" xfId="0">
      <alignment horizontal="left" vertical="center" wrapText="1"/>
    </xf>
    <xf numFmtId="0" fontId="6" fillId="26" borderId="25" xfId="0">
      <alignment horizontal="left" vertical="center" wrapText="1"/>
    </xf>
    <xf numFmtId="0" fontId="6" fillId="26" borderId="25" xfId="0">
      <alignment horizontal="left" vertical="center" wrapText="1"/>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8" borderId="27" xfId="0">
      <alignment horizontal="right" vertical="center" wrapText="1"/>
    </xf>
    <xf numFmtId="0" fontId="6" fillId="28" borderId="27" xfId="0">
      <alignment horizontal="right" vertical="center" wrapText="1"/>
    </xf>
    <xf numFmtId="0" fontId="6" fillId="28" borderId="27" xfId="0">
      <alignment horizontal="right" vertical="center" wrapText="1"/>
    </xf>
    <xf numFmtId="49" fontId="6" fillId="29" borderId="28" xfId="0">
      <alignment horizontal="left" vertical="center" wrapText="1"/>
    </xf>
    <xf numFmtId="0" fontId="6" fillId="30" borderId="29" xfId="0">
      <alignment horizontal="right" vertical="center" wrapText="1"/>
    </xf>
    <xf numFmtId="0" fontId="6" fillId="31" borderId="30" xfId="0">
      <alignment horizontal="right" vertical="center"/>
    </xf>
    <xf numFmtId="0" fontId="6" fillId="31" borderId="30" xfId="0">
      <alignment horizontal="right" vertical="center"/>
    </xf>
    <xf numFmtId="0" fontId="6" fillId="31" borderId="30" xfId="0">
      <alignment horizontal="right" vertical="center"/>
    </xf>
    <xf numFmtId="0" fontId="6" fillId="31" borderId="30" xfId="0">
      <alignment horizontal="right" vertical="center"/>
    </xf>
    <xf numFmtId="0" fontId="6" fillId="31" borderId="30" xfId="0">
      <alignment horizontal="right" vertical="center"/>
    </xf>
    <xf numFmtId="0" fontId="6" fillId="32" borderId="31" xfId="0">
      <alignment horizontal="center" vertical="center"/>
    </xf>
    <xf numFmtId="0" fontId="7" fillId="33" borderId="32" xfId="0">
      <alignment wrapText="1"/>
    </xf>
    <xf numFmtId="0" fontId="6" fillId="30" borderId="29" xfId="0">
      <alignment horizontal="right" vertical="center" wrapText="1"/>
    </xf>
    <xf numFmtId="0" fontId="6" fillId="30" borderId="29" xfId="0">
      <alignment horizontal="right" vertical="center" wrapText="1"/>
    </xf>
    <xf numFmtId="0" fontId="8" fillId="34" borderId="33" xfId="0">
      <alignment horizontal="center" vertical="center"/>
    </xf>
    <xf numFmtId="0" fontId="8" fillId="34" borderId="33" xfId="0">
      <alignment horizontal="center" vertical="center"/>
    </xf>
    <xf numFmtId="0" fontId="8" fillId="34" borderId="33" xfId="0">
      <alignment horizontal="center" vertical="center"/>
    </xf>
    <xf numFmtId="0" fontId="8" fillId="34" borderId="33" xfId="0">
      <alignment horizontal="center" vertical="center"/>
    </xf>
    <xf numFmtId="0" fontId="8" fillId="35" borderId="34" xfId="0">
      <alignment horizontal="center" vertical="center" wrapText="1"/>
    </xf>
    <xf numFmtId="0" fontId="8" fillId="34" borderId="33" xfId="0">
      <alignment horizontal="center" vertical="center"/>
    </xf>
    <xf numFmtId="0" fontId="8" fillId="34" borderId="33" xfId="0">
      <alignment horizontal="center" vertical="center"/>
    </xf>
    <xf numFmtId="0" fontId="8" fillId="35" borderId="34" xfId="0">
      <alignment horizontal="center" vertical="center" wrapText="1"/>
    </xf>
    <xf numFmtId="0" fontId="8" fillId="35" borderId="34" xfId="0">
      <alignment horizontal="center" vertical="center" wrapText="1"/>
    </xf>
    <xf numFmtId="0" fontId="8" fillId="35" borderId="34" xfId="0">
      <alignment horizontal="center" vertical="center" wrapText="1"/>
    </xf>
    <xf numFmtId="0" fontId="8" fillId="35" borderId="34" xfId="0">
      <alignment horizontal="center" vertical="center" wrapText="1"/>
    </xf>
    <xf numFmtId="0" fontId="8" fillId="34" borderId="33" xfId="0">
      <alignment horizontal="center" vertical="center"/>
    </xf>
    <xf numFmtId="0" fontId="8" fillId="34" borderId="33" xfId="0">
      <alignment horizontal="center" vertical="center"/>
    </xf>
    <xf numFmtId="0" fontId="8" fillId="34" borderId="33" xfId="0">
      <alignment horizontal="center" vertical="center"/>
    </xf>
    <xf numFmtId="0" fontId="8" fillId="34" borderId="33" xfId="0">
      <alignment horizontal="center" vertical="center"/>
    </xf>
    <xf numFmtId="0" fontId="8" fillId="35" borderId="34" xfId="0">
      <alignment horizontal="center" vertical="center" wrapText="1"/>
    </xf>
    <xf numFmtId="0" fontId="8" fillId="34" borderId="33" xfId="0">
      <alignment horizontal="center" vertical="center"/>
    </xf>
    <xf numFmtId="0" fontId="8" fillId="34" borderId="33" xfId="0">
      <alignment horizontal="center" vertical="center"/>
    </xf>
    <xf numFmtId="0" fontId="8" fillId="35" borderId="34" xfId="0">
      <alignment horizontal="center" vertical="center" wrapText="1"/>
    </xf>
    <xf numFmtId="0" fontId="8" fillId="35" borderId="34" xfId="0">
      <alignment horizontal="center" vertical="center" wrapText="1"/>
    </xf>
    <xf numFmtId="0" fontId="8" fillId="35" borderId="34" xfId="0">
      <alignment horizontal="center" vertical="center" wrapText="1"/>
    </xf>
    <xf numFmtId="0" fontId="8" fillId="35" borderId="34" xfId="0">
      <alignment horizontal="center"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8" borderId="37" xfId="0">
      <alignment horizontal="center" vertical="center"/>
    </xf>
    <xf numFmtId="0" fontId="8" fillId="38" borderId="37" xfId="0">
      <alignment horizontal="center"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176" fontId="6" fillId="278" borderId="42" xfId="0" applyFill="1">
      <alignment horizontal="righ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8" fillId="57" borderId="56" xfId="0">
      <alignment horizontal="center" vertical="center"/>
    </xf>
    <xf numFmtId="0" fontId="8" fillId="57" borderId="56" xfId="0">
      <alignment horizontal="center"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66" borderId="65" xfId="0"/>
    <xf numFmtId="0" fontId="8" fillId="67" borderId="66" xfId="0">
      <alignment horizontal="left" vertical="center"/>
    </xf>
    <xf numFmtId="176" fontId="6" fillId="278" borderId="67" xfId="0" applyFill="1">
      <alignment horizontal="right" vertical="center"/>
    </xf>
    <xf numFmtId="0" fontId="6" fillId="69" borderId="68"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70" borderId="69" xfId="0">
      <alignment horizontal="left" vertical="center"/>
    </xf>
    <xf numFmtId="176" fontId="6" fillId="278" borderId="70" xfId="0" applyFill="1">
      <alignment horizontal="right" vertical="center"/>
    </xf>
    <xf numFmtId="0" fontId="6" fillId="72" borderId="71"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177" fontId="6" fillId="278" borderId="72" xfId="0" applyFill="1">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66" borderId="65" xfId="0"/>
    <xf numFmtId="0" fontId="8" fillId="67" borderId="66" xfId="0">
      <alignment horizontal="left" vertical="center"/>
    </xf>
    <xf numFmtId="0" fontId="6" fillId="69" borderId="68"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8" fillId="57" borderId="56" xfId="0">
      <alignment horizontal="center" vertical="center"/>
    </xf>
    <xf numFmtId="0" fontId="8" fillId="57" borderId="56" xfId="0">
      <alignment horizontal="center"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67" borderId="66" xfId="0">
      <alignment horizontal="left" vertical="center"/>
    </xf>
    <xf numFmtId="0" fontId="6" fillId="69" borderId="68" xfId="0">
      <alignment horizontal="center" vertical="center" wrapText="1"/>
    </xf>
    <xf numFmtId="0" fontId="6" fillId="77" borderId="76" xfId="0">
      <alignment horizontal="right" vertical="center"/>
    </xf>
    <xf numFmtId="0" fontId="6" fillId="77" borderId="76"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79" borderId="78" xfId="0">
      <alignment horizontal="left" vertical="center"/>
    </xf>
    <xf numFmtId="177" fontId="9" fillId="80" borderId="79" xfId="0">
      <alignment horizontal="right" vertical="center"/>
    </xf>
    <xf numFmtId="0" fontId="6" fillId="81" borderId="80" xfId="0">
      <alignment horizontal="center" vertical="center" wrapText="1"/>
    </xf>
    <xf numFmtId="177" fontId="6" fillId="82" borderId="81" xfId="0">
      <alignment horizontal="right" vertical="center"/>
    </xf>
    <xf numFmtId="177" fontId="6" fillId="82" borderId="81"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6" borderId="85" xfId="0">
      <alignment horizontal="right" vertical="center"/>
    </xf>
    <xf numFmtId="0" fontId="6" fillId="53" borderId="5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67" borderId="66"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88" borderId="87" xfId="0">
      <alignment horizontal="left" vertical="center"/>
    </xf>
    <xf numFmtId="176" fontId="6" fillId="89" borderId="88" xfId="0">
      <alignment horizontal="right" vertical="center" wrapText="1"/>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178" fontId="6" fillId="92" borderId="91" xfId="0">
      <alignment horizontal="right" vertical="center"/>
    </xf>
    <xf numFmtId="178" fontId="6" fillId="92" borderId="91"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7" fillId="66" borderId="65" xfId="0"/>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7" fillId="95" borderId="94" xfId="0"/>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8" fillId="102" borderId="101"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98" borderId="9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98" borderId="9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0" fontId="6" fillId="98" borderId="9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176" fontId="6" fillId="109" borderId="108" xfId="0">
      <alignment horizontal="righ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176" fontId="6" fillId="89" borderId="88" xfId="0">
      <alignment horizontal="right" vertical="center" wrapText="1"/>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0" fontId="7" fillId="110" borderId="109" xfId="0"/>
    <xf numFmtId="0" fontId="7" fillId="110" borderId="109" xfId="0"/>
    <xf numFmtId="0" fontId="7" fillId="110" borderId="109" xfId="0"/>
    <xf numFmtId="0" fontId="7" fillId="110" borderId="109" xfId="0"/>
    <xf numFmtId="0" fontId="8" fillId="74" borderId="73" xfId="0">
      <alignment horizontal="left" vertical="center" wrapText="1"/>
    </xf>
    <xf numFmtId="0" fontId="8" fillId="50" borderId="49"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6" borderId="85" xfId="0">
      <alignment horizontal="right" vertical="center"/>
    </xf>
    <xf numFmtId="0" fontId="6" fillId="53" borderId="5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97" borderId="96"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97" borderId="96"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97" borderId="96"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8" fillId="57" borderId="56" xfId="0">
      <alignment horizontal="center" vertical="center"/>
    </xf>
    <xf numFmtId="0" fontId="8" fillId="57" borderId="56" xfId="0">
      <alignment horizontal="center"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9" fontId="6" fillId="278" borderId="110" xfId="0" applyFill="1">
      <alignment horizontal="righ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12" borderId="111" xfId="0">
      <alignment horizontal="left" vertical="center"/>
    </xf>
    <xf numFmtId="179" fontId="9" fillId="113" borderId="112"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48" borderId="47" xfId="0">
      <alignment horizontal="center" vertical="center" wrapText="1"/>
    </xf>
    <xf numFmtId="0" fontId="8" fillId="114" borderId="113" xfId="0">
      <alignment horizontal="left" vertical="center"/>
    </xf>
    <xf numFmtId="179" fontId="9" fillId="113" borderId="112" xfId="0">
      <alignment horizontal="right" vertical="center"/>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115" borderId="114" xfId="0">
      <alignment horizontal="center" vertical="center" wrapText="1"/>
    </xf>
    <xf numFmtId="0" fontId="8" fillId="116" borderId="115" xfId="0">
      <alignment horizontal="left" vertical="center" wrapText="1"/>
    </xf>
    <xf numFmtId="179" fontId="6" fillId="278" borderId="116" xfId="0" applyFill="1">
      <alignment horizontal="right" vertical="center"/>
    </xf>
    <xf numFmtId="0" fontId="6" fillId="81" borderId="80" xfId="0">
      <alignment horizontal="center" vertical="center" wrapText="1"/>
    </xf>
    <xf numFmtId="0" fontId="6" fillId="118" borderId="117" xfId="0">
      <alignment horizontal="right" vertical="center"/>
    </xf>
    <xf numFmtId="0" fontId="6" fillId="118" borderId="117"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74" borderId="73" xfId="0">
      <alignment horizontal="left" vertical="center" wrapText="1"/>
    </xf>
    <xf numFmtId="0" fontId="8" fillId="119" borderId="118" xfId="0">
      <alignment horizontal="center" vertical="center" wrapText="1"/>
    </xf>
    <xf numFmtId="0" fontId="8" fillId="120" borderId="119" xfId="0">
      <alignment horizontal="left" vertical="center"/>
    </xf>
    <xf numFmtId="0" fontId="6" fillId="81" borderId="80" xfId="0">
      <alignment horizontal="center" vertical="center" wrapText="1"/>
    </xf>
    <xf numFmtId="0" fontId="6" fillId="118" borderId="117" xfId="0">
      <alignment horizontal="right" vertical="center"/>
    </xf>
    <xf numFmtId="0" fontId="6" fillId="118" borderId="117"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21" borderId="120" xfId="0">
      <alignment horizontal="left" vertical="center" wrapText="1"/>
    </xf>
    <xf numFmtId="0" fontId="8" fillId="107" borderId="106" xfId="0">
      <alignment horizontal="center" vertical="center" wrapText="1"/>
    </xf>
    <xf numFmtId="0" fontId="8" fillId="70" borderId="69" xfId="0">
      <alignment horizontal="left" vertical="center"/>
    </xf>
    <xf numFmtId="179" fontId="6" fillId="278" borderId="121" xfId="0" applyFill="1">
      <alignment horizontal="righ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50" borderId="49" xfId="0">
      <alignment horizontal="center" vertical="center" wrapText="1"/>
    </xf>
    <xf numFmtId="0" fontId="8" fillId="67" borderId="66"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26" borderId="125" xfId="0">
      <alignment horizontal="left" vertical="center" wrapText="1"/>
    </xf>
    <xf numFmtId="0" fontId="8" fillId="42" borderId="41" xfId="0">
      <alignment horizontal="center" vertical="center" wrapText="1"/>
    </xf>
    <xf numFmtId="0" fontId="8" fillId="88" borderId="87" xfId="0">
      <alignment horizontal="left" vertical="center"/>
    </xf>
    <xf numFmtId="180" fontId="6" fillId="125" borderId="124" xfId="0">
      <alignment horizontal="right" vertical="center"/>
    </xf>
    <xf numFmtId="180" fontId="6" fillId="125" borderId="124" xfId="0">
      <alignment horizontal="right" vertical="center"/>
    </xf>
    <xf numFmtId="180" fontId="6" fillId="127" borderId="126"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126" borderId="125" xfId="0">
      <alignment horizontal="left" vertical="center" wrapText="1"/>
    </xf>
    <xf numFmtId="0" fontId="8" fillId="48" borderId="47" xfId="0">
      <alignment horizontal="center" vertical="center" wrapText="1"/>
    </xf>
    <xf numFmtId="0" fontId="8" fillId="88" borderId="87" xfId="0">
      <alignment horizontal="left" vertical="center"/>
    </xf>
    <xf numFmtId="180" fontId="6" fillId="125" borderId="124" xfId="0">
      <alignment horizontal="right" vertical="center"/>
    </xf>
    <xf numFmtId="180" fontId="6" fillId="125" borderId="124" xfId="0">
      <alignment horizontal="right" vertical="center"/>
    </xf>
    <xf numFmtId="180" fontId="6" fillId="127" borderId="126"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126" borderId="125" xfId="0">
      <alignment horizontal="left" vertical="center" wrapText="1"/>
    </xf>
    <xf numFmtId="0" fontId="8" fillId="105" borderId="104" xfId="0">
      <alignment horizontal="center" vertical="center" wrapText="1"/>
    </xf>
    <xf numFmtId="0" fontId="8" fillId="88" borderId="87" xfId="0">
      <alignment horizontal="left" vertical="center"/>
    </xf>
    <xf numFmtId="180" fontId="6" fillId="128" borderId="127" xfId="0">
      <alignment horizontal="center" vertical="center"/>
    </xf>
    <xf numFmtId="177" fontId="6" fillId="90" borderId="89" xfId="0">
      <alignment horizontal="right" vertical="center"/>
    </xf>
    <xf numFmtId="177" fontId="6" fillId="91" borderId="90" xfId="0">
      <alignment horizontal="right" vertical="center"/>
    </xf>
    <xf numFmtId="0" fontId="6" fillId="98" borderId="9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9" borderId="128" xfId="0">
      <alignment horizontal="left" vertical="center"/>
    </xf>
    <xf numFmtId="0" fontId="8" fillId="129" borderId="128" xfId="0">
      <alignment horizontal="left" vertical="center"/>
    </xf>
    <xf numFmtId="0" fontId="8" fillId="129" borderId="128" xfId="0">
      <alignment horizontal="left" vertical="center"/>
    </xf>
    <xf numFmtId="176" fontId="8" fillId="130" borderId="129" xfId="0">
      <alignment horizontal="right" vertical="center"/>
    </xf>
    <xf numFmtId="0" fontId="8" fillId="131" borderId="130" xfId="0">
      <alignment horizontal="center" vertical="center"/>
    </xf>
    <xf numFmtId="0" fontId="8" fillId="131" borderId="130" xfId="0">
      <alignment horizontal="center" vertical="center"/>
    </xf>
    <xf numFmtId="0" fontId="8" fillId="131" borderId="130" xfId="0">
      <alignment horizontal="center" vertical="center"/>
    </xf>
    <xf numFmtId="0" fontId="6" fillId="132" borderId="131"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133" borderId="132" xfId="0">
      <alignment horizontal="left" vertical="center" wrapText="1"/>
    </xf>
    <xf numFmtId="0" fontId="8" fillId="134" borderId="133" xfId="0">
      <alignment horizontal="center" vertical="center" wrapText="1"/>
    </xf>
    <xf numFmtId="0" fontId="8" fillId="120" borderId="119" xfId="0">
      <alignment horizontal="left" vertical="center"/>
    </xf>
    <xf numFmtId="176" fontId="6" fillId="278" borderId="134" xfId="0" applyFill="1">
      <alignment horizontal="right" vertical="center"/>
    </xf>
    <xf numFmtId="0" fontId="6" fillId="81" borderId="80" xfId="0">
      <alignment horizontal="center" vertical="center" wrapText="1"/>
    </xf>
    <xf numFmtId="178" fontId="6" fillId="136" borderId="135" xfId="0">
      <alignment horizontal="right" vertical="center"/>
    </xf>
    <xf numFmtId="178" fontId="6" fillId="136" borderId="135" xfId="0">
      <alignment horizontal="right" vertical="center"/>
    </xf>
    <xf numFmtId="0" fontId="6" fillId="63" borderId="62"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23" borderId="122" xfId="0">
      <alignment horizontal="left" vertical="center" wrapText="1"/>
    </xf>
    <xf numFmtId="0" fontId="8" fillId="115" borderId="114" xfId="0">
      <alignment horizontal="center" vertical="center" wrapText="1"/>
    </xf>
    <xf numFmtId="0" fontId="8" fillId="120" borderId="119" xfId="0">
      <alignment horizontal="left" vertical="center"/>
    </xf>
    <xf numFmtId="0" fontId="6" fillId="81" borderId="80" xfId="0">
      <alignment horizontal="center" vertical="center" wrapText="1"/>
    </xf>
    <xf numFmtId="178" fontId="6" fillId="136" borderId="135" xfId="0">
      <alignment horizontal="right" vertical="center"/>
    </xf>
    <xf numFmtId="178" fontId="6" fillId="136" borderId="135"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37" borderId="136" xfId="0">
      <alignment horizontal="left" vertical="center" wrapText="1"/>
    </xf>
    <xf numFmtId="0" fontId="8" fillId="119" borderId="118" xfId="0">
      <alignment horizontal="center" vertical="center" wrapText="1"/>
    </xf>
    <xf numFmtId="0" fontId="8" fillId="120" borderId="119" xfId="0">
      <alignment horizontal="left" vertical="center"/>
    </xf>
    <xf numFmtId="0" fontId="6" fillId="81" borderId="80" xfId="0">
      <alignment horizontal="center" vertical="center" wrapText="1"/>
    </xf>
    <xf numFmtId="178" fontId="6" fillId="136" borderId="135" xfId="0">
      <alignment horizontal="right" vertical="center"/>
    </xf>
    <xf numFmtId="178" fontId="6" fillId="136" borderId="135"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33" borderId="132" xfId="0">
      <alignment horizontal="left" vertical="center" wrapText="1"/>
    </xf>
    <xf numFmtId="0" fontId="8" fillId="107" borderId="106" xfId="0">
      <alignment horizontal="center" vertical="center" wrapText="1"/>
    </xf>
    <xf numFmtId="0" fontId="8" fillId="88" borderId="87" xfId="0">
      <alignment horizontal="left" vertical="center"/>
    </xf>
    <xf numFmtId="0" fontId="6" fillId="72" borderId="71" xfId="0">
      <alignment horizontal="center" vertical="center" wrapText="1"/>
    </xf>
    <xf numFmtId="177" fontId="6" fillId="138" borderId="137" xfId="0">
      <alignment horizontal="center" vertical="center" wrapText="1"/>
    </xf>
    <xf numFmtId="177" fontId="6" fillId="139" borderId="138" xfId="0">
      <alignment horizontal="center" vertical="center" wrapText="1"/>
    </xf>
    <xf numFmtId="0" fontId="6" fillId="63" borderId="62"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88" borderId="87" xfId="0">
      <alignment horizontal="left" vertical="center"/>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142" borderId="141" xfId="0">
      <alignment wrapText="1"/>
    </xf>
    <xf numFmtId="0" fontId="7" fillId="142" borderId="141" xfId="0">
      <alignment wrapText="1"/>
    </xf>
    <xf numFmtId="0" fontId="7" fillId="142" borderId="141" xfId="0">
      <alignment wrapText="1"/>
    </xf>
    <xf numFmtId="0" fontId="8" fillId="137" borderId="136" xfId="0">
      <alignment horizontal="left" vertical="center" wrapText="1"/>
    </xf>
    <xf numFmtId="0" fontId="8" fillId="105" borderId="104" xfId="0">
      <alignment horizontal="center" vertical="center" wrapText="1"/>
    </xf>
    <xf numFmtId="0" fontId="8" fillId="88" borderId="87" xfId="0">
      <alignment horizontal="left" vertical="center"/>
    </xf>
    <xf numFmtId="0" fontId="6" fillId="69" borderId="68" xfId="0">
      <alignment horizontal="center" vertical="center" wrapText="1"/>
    </xf>
    <xf numFmtId="177" fontId="6" fillId="143" borderId="142" xfId="0">
      <alignment horizontal="right" vertical="center" wrapText="1"/>
    </xf>
    <xf numFmtId="177" fontId="6" fillId="144" borderId="143" xfId="0">
      <alignment horizontal="right" vertical="center" wrapText="1"/>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33" borderId="132"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138" borderId="137" xfId="0">
      <alignment horizontal="center" vertical="center" wrapText="1"/>
    </xf>
    <xf numFmtId="177" fontId="6" fillId="139" borderId="138" xfId="0">
      <alignment horizontal="center" vertical="center" wrapText="1"/>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145" borderId="144" xfId="0">
      <alignment horizontal="center" vertical="center" wrapText="1"/>
    </xf>
    <xf numFmtId="177" fontId="6" fillId="146" borderId="145" xfId="0">
      <alignment horizontal="center" vertical="center" wrapText="1"/>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47" borderId="146" xfId="0">
      <alignment horizontal="center" vertical="top"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48" borderId="147" xfId="0">
      <alignment horizontal="center" vertical="top"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49" borderId="148" xfId="0">
      <alignment horizont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50" borderId="149" xfId="0">
      <alignment horizont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151" borderId="150" xfId="0"/>
    <xf numFmtId="0" fontId="7" fillId="152" borderId="151" xfId="0"/>
    <xf numFmtId="0" fontId="8" fillId="67" borderId="66" xfId="0">
      <alignment horizontal="left" vertical="center"/>
    </xf>
    <xf numFmtId="0" fontId="6" fillId="69" borderId="68" xfId="0">
      <alignment horizontal="center" vertical="center" wrapText="1"/>
    </xf>
    <xf numFmtId="178" fontId="6" fillId="153" borderId="152" xfId="0">
      <alignment horizontal="right" vertical="center"/>
    </xf>
    <xf numFmtId="178" fontId="6" fillId="154" borderId="153" xfId="0">
      <alignment horizontal="right" vertical="center"/>
    </xf>
    <xf numFmtId="0" fontId="6" fillId="98" borderId="9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107" borderId="106" xfId="0">
      <alignment horizontal="center" vertical="center" wrapText="1"/>
    </xf>
    <xf numFmtId="0" fontId="8" fillId="155" borderId="154" xfId="0">
      <alignment horizontal="left" vertical="center" wrapText="1"/>
    </xf>
    <xf numFmtId="176" fontId="6" fillId="278" borderId="155" xfId="0" applyFill="1">
      <alignment horizontal="right" vertical="center"/>
    </xf>
    <xf numFmtId="0" fontId="6" fillId="157" borderId="156" xfId="0">
      <alignment horizontal="center" vertical="center" wrapText="1"/>
    </xf>
    <xf numFmtId="178" fontId="6" fillId="158" borderId="157" xfId="0">
      <alignment horizontal="right" vertical="center"/>
    </xf>
    <xf numFmtId="178" fontId="6" fillId="158" borderId="157" xfId="0">
      <alignment horizontal="right" vertical="center"/>
    </xf>
    <xf numFmtId="49" fontId="6" fillId="159" borderId="158"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7" fillId="65" borderId="64" xfId="0"/>
    <xf numFmtId="0" fontId="7" fillId="66" borderId="65" xfId="0"/>
    <xf numFmtId="0" fontId="8" fillId="155" borderId="154" xfId="0">
      <alignment horizontal="left" vertical="center" wrapText="1"/>
    </xf>
    <xf numFmtId="178" fontId="6" fillId="160" borderId="159" xfId="0">
      <alignment horizontal="center" vertical="center"/>
    </xf>
    <xf numFmtId="178" fontId="6" fillId="158" borderId="157" xfId="0">
      <alignment horizontal="right" vertical="center"/>
    </xf>
    <xf numFmtId="178" fontId="6" fillId="161" borderId="160" xfId="0">
      <alignment horizontal="right" vertical="center"/>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50" borderId="49" xfId="0">
      <alignment horizontal="center" vertical="center" wrapText="1"/>
    </xf>
    <xf numFmtId="0" fontId="8" fillId="70" borderId="69" xfId="0">
      <alignment horizontal="left" vertical="center"/>
    </xf>
    <xf numFmtId="0" fontId="6" fillId="72" borderId="71" xfId="0">
      <alignment horizontal="center" vertical="center" wrapText="1"/>
    </xf>
    <xf numFmtId="178" fontId="6" fillId="92" borderId="91" xfId="0">
      <alignment horizontal="right" vertical="center"/>
    </xf>
    <xf numFmtId="178" fontId="6" fillId="162" borderId="161" xfId="0">
      <alignment horizontal="right" vertical="center"/>
    </xf>
    <xf numFmtId="0" fontId="6" fillId="53" borderId="5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6" borderId="9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6" borderId="9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6" borderId="9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0" fontId="6" fillId="69" borderId="68" xfId="0">
      <alignment horizontal="center" vertical="center" wrapText="1"/>
    </xf>
    <xf numFmtId="0" fontId="6" fillId="163" borderId="162" xfId="0">
      <alignment horizontal="right" vertical="center" wrapText="1"/>
    </xf>
    <xf numFmtId="0" fontId="6" fillId="164" borderId="163" xfId="0">
      <alignment horizontal="right" vertical="center" wrapText="1"/>
    </xf>
    <xf numFmtId="0" fontId="7" fillId="83" borderId="82" xfId="0">
      <alignment horizont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50" borderId="49" xfId="0">
      <alignment horizontal="center" vertical="center" wrapText="1"/>
    </xf>
    <xf numFmtId="0" fontId="8" fillId="70" borderId="69" xfId="0">
      <alignment horizontal="left" vertical="center"/>
    </xf>
    <xf numFmtId="0" fontId="6" fillId="72" borderId="71" xfId="0">
      <alignment horizontal="center" vertical="center" wrapText="1"/>
    </xf>
    <xf numFmtId="178" fontId="6" fillId="92" borderId="91" xfId="0">
      <alignment horizontal="right" vertical="center"/>
    </xf>
    <xf numFmtId="178" fontId="6" fillId="162" borderId="161" xfId="0">
      <alignment horizontal="right" vertical="center"/>
    </xf>
    <xf numFmtId="0" fontId="6" fillId="53" borderId="5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8" fillId="57" borderId="56" xfId="0">
      <alignment horizontal="center" vertical="center"/>
    </xf>
    <xf numFmtId="0" fontId="8" fillId="57" borderId="56" xfId="0">
      <alignment horizontal="center"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45" borderId="44" xfId="0">
      <alignment horizontal="center" vertical="center"/>
    </xf>
    <xf numFmtId="0" fontId="6" fillId="45" borderId="44" xfId="0">
      <alignment horizontal="center"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5" borderId="164" xfId="0">
      <alignment horizontal="left"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6" borderId="165" xfId="0">
      <alignment horizontal="left"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6" borderId="165" xfId="0">
      <alignment horizontal="left"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7" borderId="166" xfId="0">
      <alignment horizontal="left"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5" borderId="164" xfId="0">
      <alignment horizontal="left"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67" borderId="166" xfId="0">
      <alignment horizontal="left"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6" fillId="53" borderId="5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176" fontId="8" fillId="56" borderId="55" xfId="0">
      <alignment horizontal="right" vertical="center"/>
    </xf>
    <xf numFmtId="0" fontId="8" fillId="57" borderId="56" xfId="0">
      <alignment horizontal="center" vertical="center"/>
    </xf>
    <xf numFmtId="0" fontId="8" fillId="57" borderId="56" xfId="0">
      <alignment horizontal="center" vertical="center"/>
    </xf>
    <xf numFmtId="0" fontId="8" fillId="57" borderId="56" xfId="0">
      <alignment horizontal="center" vertical="center"/>
    </xf>
    <xf numFmtId="0" fontId="6" fillId="132" borderId="131"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6" fillId="63" borderId="6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49" fontId="6" fillId="171" borderId="170" xfId="0">
      <alignment horizontal="right" vertical="center" wrapText="1"/>
    </xf>
    <xf numFmtId="49" fontId="6" fillId="171" borderId="170" xfId="0">
      <alignment horizontal="right" vertical="center" wrapText="1"/>
    </xf>
    <xf numFmtId="49" fontId="6" fillId="171" borderId="170" xfId="0">
      <alignment horizontal="right" vertical="center" wrapText="1"/>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4" borderId="173" xfId="0">
      <alignment horizontal="right" vertical="center"/>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78" borderId="177" xfId="0">
      <alignment horizontal="center" vertical="center" wrapText="1"/>
    </xf>
    <xf numFmtId="49" fontId="8" fillId="178" borderId="177" xfId="0">
      <alignment horizontal="center" vertical="center" wrapText="1"/>
    </xf>
    <xf numFmtId="49" fontId="8" fillId="178" borderId="177"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177" fontId="6" fillId="182" borderId="181" xfId="0">
      <alignment horizontal="righ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182" borderId="181" xfId="0">
      <alignment horizontal="righ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182" borderId="181" xfId="0">
      <alignment horizontal="right" vertical="center" wrapText="1"/>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80" fontId="6" fillId="278" borderId="182" xfId="0" applyFill="1">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95" borderId="94" xfId="0"/>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177" borderId="176"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177" borderId="176"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177" borderId="176" xfId="0">
      <alignment horizontal="center" vertical="center" wrapText="1"/>
    </xf>
    <xf numFmtId="0" fontId="8" fillId="67" borderId="66" xfId="0">
      <alignment horizontal="left" vertical="center"/>
    </xf>
    <xf numFmtId="177" fontId="6" fillId="278" borderId="184" xfId="0" applyFill="1">
      <alignment horizontal="righ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55" borderId="154" xfId="0">
      <alignment horizontal="left" vertical="center" wrapText="1"/>
    </xf>
    <xf numFmtId="0" fontId="8" fillId="42" borderId="41" xfId="0">
      <alignment horizontal="center" vertical="center" wrapText="1"/>
    </xf>
    <xf numFmtId="0" fontId="8" fillId="70" borderId="69" xfId="0">
      <alignment horizontal="left" vertical="center"/>
    </xf>
    <xf numFmtId="180" fontId="6" fillId="278" borderId="186" xfId="0" applyFill="1">
      <alignment horizontal="righ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55" borderId="154"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6" borderId="105"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80" fontId="6" fillId="188" borderId="187"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16" borderId="115" xfId="0">
      <alignment horizontal="left" vertical="center" wrapText="1"/>
    </xf>
    <xf numFmtId="0" fontId="8" fillId="35" borderId="34" xfId="0">
      <alignment horizontal="center" vertical="center" wrapText="1"/>
    </xf>
    <xf numFmtId="0" fontId="8" fillId="120" borderId="119" xfId="0">
      <alignment horizontal="left" vertical="center"/>
    </xf>
    <xf numFmtId="180" fontId="6" fillId="189" borderId="188" xfId="0">
      <alignment horizontal="right" vertical="center"/>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0" fontId="7" fillId="110" borderId="109" xfId="0"/>
    <xf numFmtId="0" fontId="7" fillId="110" borderId="109" xfId="0"/>
    <xf numFmtId="0" fontId="7" fillId="110" borderId="109" xfId="0"/>
    <xf numFmtId="0" fontId="7" fillId="110" borderId="109" xfId="0"/>
    <xf numFmtId="0" fontId="8" fillId="116" borderId="115" xfId="0">
      <alignment horizontal="left" vertical="center" wrapText="1"/>
    </xf>
    <xf numFmtId="0" fontId="8" fillId="35" borderId="34" xfId="0">
      <alignment horizontal="center" vertical="center" wrapText="1"/>
    </xf>
    <xf numFmtId="0" fontId="8" fillId="120" borderId="119" xfId="0">
      <alignment horizontal="left" vertical="center"/>
    </xf>
    <xf numFmtId="180" fontId="6" fillId="278" borderId="189" xfId="0" applyFill="1">
      <alignment horizontal="right" vertical="center"/>
    </xf>
    <xf numFmtId="0" fontId="6" fillId="81" borderId="80" xfId="0">
      <alignment horizontal="center" vertical="center" wrapText="1"/>
    </xf>
    <xf numFmtId="0" fontId="6" fillId="118" borderId="117" xfId="0">
      <alignment horizontal="right" vertical="center"/>
    </xf>
    <xf numFmtId="0" fontId="6" fillId="118" borderId="117"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16" borderId="115" xfId="0">
      <alignment horizontal="left" vertical="center" wrapText="1"/>
    </xf>
    <xf numFmtId="0" fontId="8" fillId="35" borderId="34" xfId="0">
      <alignment horizontal="center" vertical="center" wrapText="1"/>
    </xf>
    <xf numFmtId="0" fontId="8" fillId="120" borderId="119" xfId="0">
      <alignment horizontal="left" vertical="center"/>
    </xf>
    <xf numFmtId="0" fontId="6" fillId="81" borderId="80" xfId="0">
      <alignment horizontal="center" vertical="center" wrapText="1"/>
    </xf>
    <xf numFmtId="0" fontId="6" fillId="118" borderId="117" xfId="0">
      <alignment horizontal="right" vertical="center"/>
    </xf>
    <xf numFmtId="0" fontId="6" fillId="118" borderId="117" xfId="0">
      <alignment horizontal="right" vertical="center"/>
    </xf>
    <xf numFmtId="0" fontId="6" fillId="98" borderId="97"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16" borderId="115" xfId="0">
      <alignment horizontal="left" vertical="center" wrapText="1"/>
    </xf>
    <xf numFmtId="0" fontId="8" fillId="35" borderId="34" xfId="0">
      <alignment horizontal="center" vertical="center" wrapText="1"/>
    </xf>
    <xf numFmtId="0" fontId="8" fillId="120" borderId="119" xfId="0">
      <alignment horizontal="left" vertical="center"/>
    </xf>
    <xf numFmtId="177" fontId="6" fillId="278" borderId="190" xfId="0" applyFill="1">
      <alignment horizontal="right" vertical="center"/>
    </xf>
    <xf numFmtId="0" fontId="6" fillId="81" borderId="80" xfId="0">
      <alignment horizontal="center" vertical="center" wrapText="1"/>
    </xf>
    <xf numFmtId="177" fontId="6" fillId="82" borderId="81" xfId="0">
      <alignment horizontal="right" vertical="center"/>
    </xf>
    <xf numFmtId="177" fontId="6" fillId="82" borderId="8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16" borderId="115" xfId="0">
      <alignment horizontal="left" vertical="center" wrapText="1"/>
    </xf>
    <xf numFmtId="0" fontId="8" fillId="35" borderId="34" xfId="0">
      <alignment horizontal="center" vertical="center" wrapText="1"/>
    </xf>
    <xf numFmtId="0" fontId="8" fillId="120" borderId="119" xfId="0">
      <alignment horizontal="left" vertical="center"/>
    </xf>
    <xf numFmtId="0" fontId="6" fillId="81" borderId="80" xfId="0">
      <alignment horizontal="center" vertical="center" wrapText="1"/>
    </xf>
    <xf numFmtId="177" fontId="6" fillId="82" borderId="81" xfId="0">
      <alignment horizontal="right" vertical="center"/>
    </xf>
    <xf numFmtId="177" fontId="6" fillId="82" borderId="81" xfId="0">
      <alignment horizontal="right" vertical="center"/>
    </xf>
    <xf numFmtId="49" fontId="6" fillId="100" borderId="99" xfId="0">
      <alignment horizontal="center" vertical="center" wrapText="1"/>
    </xf>
    <xf numFmtId="49" fontId="6" fillId="99" borderId="98" xfId="0">
      <alignment horizontal="left" vertical="center" wrapText="1"/>
    </xf>
    <xf numFmtId="49" fontId="6" fillId="99" borderId="98" xfId="0">
      <alignment horizontal="left" vertical="center" wrapText="1"/>
    </xf>
    <xf numFmtId="49" fontId="6" fillId="99" borderId="98"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177" fontId="6" fillId="278" borderId="191" xfId="0" applyFill="1">
      <alignment horizontal="righ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6" fontId="6" fillId="193" borderId="192" xfId="0">
      <alignment horizontal="right" vertical="center"/>
    </xf>
    <xf numFmtId="176" fontId="6" fillId="193" borderId="192"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194" borderId="193" xfId="0">
      <alignment horizontal="left" vertical="center"/>
    </xf>
    <xf numFmtId="0" fontId="7" fillId="194" borderId="193" xfId="0">
      <alignment horizontal="left" vertical="center"/>
    </xf>
    <xf numFmtId="0" fontId="7" fillId="194" borderId="193" xfId="0">
      <alignment horizontal="left" vertical="center"/>
    </xf>
    <xf numFmtId="0" fontId="8" fillId="74" borderId="73" xfId="0">
      <alignment horizontal="left" vertical="center" wrapText="1"/>
    </xf>
    <xf numFmtId="0" fontId="8" fillId="50" borderId="49" xfId="0">
      <alignment horizontal="center"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55" borderId="54" xfId="0">
      <alignment horizontal="left" vertical="center"/>
    </xf>
    <xf numFmtId="0" fontId="8" fillId="55" borderId="54"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6" borderId="35" xfId="0">
      <alignment horizontal="left" vertical="center"/>
    </xf>
    <xf numFmtId="0" fontId="8" fillId="36" borderId="35" xfId="0">
      <alignment horizontal="lef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95" borderId="94" xfId="0"/>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195" borderId="194" xfId="0">
      <alignment horizontal="left" vertical="center"/>
    </xf>
    <xf numFmtId="0" fontId="5" fillId="195" borderId="194" xfId="0">
      <alignment horizontal="left" vertical="center"/>
    </xf>
    <xf numFmtId="0" fontId="5" fillId="195" borderId="194"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49" fontId="6" fillId="196" borderId="195" xfId="0">
      <alignment horizontal="right" vertical="center" wrapText="1"/>
    </xf>
    <xf numFmtId="49" fontId="6" fillId="196" borderId="195" xfId="0">
      <alignment horizontal="righ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42" borderId="41" xfId="0">
      <alignment horizontal="center" vertical="center" wrapText="1"/>
    </xf>
    <xf numFmtId="0" fontId="8" fillId="176" borderId="175" xfId="0">
      <alignment horizontal="center" vertical="center"/>
    </xf>
    <xf numFmtId="0" fontId="8" fillId="176" borderId="175" xfId="0">
      <alignment horizontal="center" vertical="center"/>
    </xf>
    <xf numFmtId="0" fontId="8" fillId="42" borderId="41"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50" borderId="49" xfId="0">
      <alignment horizontal="center" vertical="center" wrapText="1"/>
    </xf>
    <xf numFmtId="0" fontId="8" fillId="176" borderId="175" xfId="0">
      <alignment horizontal="center" vertical="center"/>
    </xf>
    <xf numFmtId="0" fontId="8" fillId="176" borderId="175" xfId="0">
      <alignment horizontal="center" vertical="center"/>
    </xf>
    <xf numFmtId="0" fontId="8" fillId="50" borderId="49" xfId="0">
      <alignment horizontal="center" vertical="center" wrapText="1"/>
    </xf>
    <xf numFmtId="0" fontId="8" fillId="169" borderId="168" xfId="0">
      <alignment horizontal="center" vertical="center"/>
    </xf>
    <xf numFmtId="0" fontId="8" fillId="169" borderId="168" xfId="0">
      <alignment horizontal="center" vertical="center"/>
    </xf>
    <xf numFmtId="0" fontId="8" fillId="169" borderId="168" xfId="0">
      <alignment horizontal="center"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177" fontId="6" fillId="278" borderId="197" xfId="0" applyFill="1">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05" borderId="104"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54" borderId="53" xfId="0">
      <alignment horizontal="right" vertical="center"/>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151" borderId="150" xfId="0"/>
    <xf numFmtId="0" fontId="7" fillId="110" borderId="109" xfId="0"/>
    <xf numFmtId="0" fontId="8" fillId="202" borderId="201" xfId="0">
      <alignment horizontal="left" vertical="center"/>
    </xf>
    <xf numFmtId="177" fontId="6" fillId="203" borderId="202" xfId="0">
      <alignment horizontal="right" vertical="center"/>
    </xf>
    <xf numFmtId="0" fontId="6" fillId="77" borderId="76" xfId="0">
      <alignment horizontal="right" vertical="center"/>
    </xf>
    <xf numFmtId="0" fontId="6" fillId="77" borderId="76" xfId="0">
      <alignment horizontal="right" vertical="center"/>
    </xf>
    <xf numFmtId="0" fontId="6" fillId="204" borderId="203" xfId="0">
      <alignment horizontal="right" vertical="center"/>
    </xf>
    <xf numFmtId="0" fontId="7" fillId="110" borderId="109" xfId="0"/>
    <xf numFmtId="0" fontId="7" fillId="110" borderId="109" xfId="0"/>
    <xf numFmtId="0" fontId="7" fillId="110" borderId="109" xfId="0"/>
    <xf numFmtId="0" fontId="7" fillId="110" borderId="109" xfId="0"/>
    <xf numFmtId="0" fontId="8" fillId="200" borderId="199" xfId="0">
      <alignment horizontal="left" vertical="center" wrapText="1"/>
    </xf>
    <xf numFmtId="0" fontId="8" fillId="35" borderId="34" xfId="0">
      <alignment horizontal="center" vertical="center" wrapText="1"/>
    </xf>
    <xf numFmtId="0" fontId="8" fillId="205" borderId="204" xfId="0">
      <alignment horizontal="left" vertical="center"/>
    </xf>
    <xf numFmtId="177" fontId="6" fillId="278" borderId="205" xfId="0" applyFill="1">
      <alignment horizontal="righ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2" borderId="201"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207" borderId="206" xfId="0"/>
    <xf numFmtId="0" fontId="11" fillId="208" borderId="207" xfId="0">
      <alignment horizontal="left" vertical="center"/>
    </xf>
    <xf numFmtId="177" fontId="6" fillId="203" borderId="202" xfId="0">
      <alignment horizontal="right" vertical="center"/>
    </xf>
    <xf numFmtId="0" fontId="6" fillId="69" borderId="68" xfId="0">
      <alignment horizontal="center" vertical="center" wrapText="1"/>
    </xf>
    <xf numFmtId="0" fontId="6" fillId="77" borderId="76" xfId="0">
      <alignment horizontal="right" vertical="center"/>
    </xf>
    <xf numFmtId="0" fontId="6" fillId="204" borderId="203" xfId="0">
      <alignment horizontal="right" vertical="center"/>
    </xf>
    <xf numFmtId="0" fontId="7" fillId="110" borderId="109" xfId="0"/>
    <xf numFmtId="0" fontId="7" fillId="110" borderId="109" xfId="0"/>
    <xf numFmtId="0" fontId="7" fillId="110" borderId="109" xfId="0"/>
    <xf numFmtId="0" fontId="7" fillId="110" borderId="109" xfId="0"/>
    <xf numFmtId="0" fontId="8" fillId="200" borderId="199" xfId="0">
      <alignment horizontal="left" vertical="center" wrapText="1"/>
    </xf>
    <xf numFmtId="0" fontId="8" fillId="35" borderId="34" xfId="0">
      <alignment horizontal="center" vertical="center" wrapText="1"/>
    </xf>
    <xf numFmtId="0" fontId="8" fillId="205" borderId="204"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209" borderId="208"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177" fontId="6" fillId="278" borderId="209" xfId="0" applyFill="1">
      <alignment horizontal="right" vertical="center"/>
    </xf>
    <xf numFmtId="0" fontId="6" fillId="69" borderId="68" xfId="0">
      <alignment horizontal="center" vertical="center" wrapText="1"/>
    </xf>
    <xf numFmtId="0" fontId="6" fillId="77" borderId="76" xfId="0">
      <alignment horizontal="right" vertical="center"/>
    </xf>
    <xf numFmtId="0" fontId="6" fillId="77" borderId="76"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69" borderId="68" xfId="0">
      <alignment horizontal="center" vertical="center" wrapText="1"/>
    </xf>
    <xf numFmtId="0" fontId="6" fillId="77" borderId="76" xfId="0">
      <alignment horizontal="right" vertical="center"/>
    </xf>
    <xf numFmtId="0" fontId="6" fillId="77" borderId="76"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200" borderId="199" xfId="0">
      <alignment horizontal="left" vertical="center" wrapText="1"/>
    </xf>
    <xf numFmtId="0" fontId="8" fillId="35" borderId="34" xfId="0">
      <alignment horizontal="center" vertical="center" wrapText="1"/>
    </xf>
    <xf numFmtId="0" fontId="8" fillId="201" borderId="200"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21" borderId="120" xfId="0">
      <alignment horizontal="left" vertical="center" wrapText="1"/>
    </xf>
    <xf numFmtId="0" fontId="8" fillId="107" borderId="106"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211" borderId="210" xfId="0"/>
    <xf numFmtId="0" fontId="8" fillId="202" borderId="201" xfId="0">
      <alignment horizontal="left" vertical="center"/>
    </xf>
    <xf numFmtId="177" fontId="6" fillId="212" borderId="211" xfId="0">
      <alignment horizontal="right" vertical="center"/>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110" borderId="109" xfId="0"/>
    <xf numFmtId="0" fontId="7" fillId="110" borderId="109" xfId="0"/>
    <xf numFmtId="0" fontId="7" fillId="110" borderId="109" xfId="0"/>
    <xf numFmtId="0" fontId="7" fillId="110" borderId="109" xfId="0"/>
    <xf numFmtId="0" fontId="8" fillId="74" borderId="73" xfId="0">
      <alignment horizontal="left" vertical="center" wrapText="1"/>
    </xf>
    <xf numFmtId="0" fontId="8" fillId="50" borderId="49" xfId="0">
      <alignment horizontal="center" vertical="center" wrapText="1"/>
    </xf>
    <xf numFmtId="0" fontId="8" fillId="214" borderId="213"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123" borderId="122" xfId="0">
      <alignment horizontal="left" vertical="center" wrapText="1"/>
    </xf>
    <xf numFmtId="0" fontId="8" fillId="42" borderId="41" xfId="0">
      <alignment horizontal="center" vertical="center" wrapText="1"/>
    </xf>
    <xf numFmtId="0" fontId="8" fillId="215" borderId="214" xfId="0">
      <alignment horizontal="left" vertical="center"/>
    </xf>
    <xf numFmtId="180" fontId="6" fillId="278" borderId="215" xfId="0" applyFill="1">
      <alignment horizontal="right" vertical="center"/>
    </xf>
    <xf numFmtId="0" fontId="6" fillId="217" borderId="216" xfId="0">
      <alignment horizontal="center" vertical="center" wrapText="1"/>
    </xf>
    <xf numFmtId="0" fontId="6" fillId="218" borderId="217" xfId="0">
      <alignment horizontal="right" vertical="center"/>
    </xf>
    <xf numFmtId="0" fontId="6" fillId="218" borderId="217" xfId="0">
      <alignment horizontal="right" vertical="center"/>
    </xf>
    <xf numFmtId="0" fontId="6" fillId="46" borderId="45" xfId="0">
      <alignment horizontal="center" vertical="center" wrapText="1"/>
    </xf>
    <xf numFmtId="49" fontId="6" fillId="219" borderId="218" xfId="0">
      <alignment horizontal="left" vertical="center" wrapText="1"/>
    </xf>
    <xf numFmtId="49" fontId="6" fillId="219" borderId="218" xfId="0">
      <alignment horizontal="left" vertical="center" wrapText="1"/>
    </xf>
    <xf numFmtId="49" fontId="6" fillId="219" borderId="218"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99" borderId="198"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99" borderId="198"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21" borderId="120" xfId="0">
      <alignment horizontal="left" vertical="center" wrapText="1"/>
    </xf>
    <xf numFmtId="0" fontId="8" fillId="121" borderId="120"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20" borderId="219" xfId="0">
      <alignment horizontal="center" vertical="center" wrapText="1"/>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124" borderId="123" xfId="0">
      <alignment horizontal="left" vertical="center" wrapText="1"/>
    </xf>
    <xf numFmtId="0" fontId="8" fillId="124" borderId="12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20" borderId="219" xfId="0">
      <alignment horizontal="center" vertical="center" wrapText="1"/>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12" fillId="223" borderId="222" xfId="0">
      <alignmen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12" fillId="223" borderId="222" xfId="0">
      <alignmen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278" borderId="223" xfId="0" applyFill="1">
      <alignment horizontal="righ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12" fillId="223" borderId="222" xfId="0">
      <alignmen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12" fillId="223" borderId="222" xfId="0">
      <alignmen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225" borderId="224" xfId="0">
      <alignment horizontal="left" vertical="center"/>
    </xf>
    <xf numFmtId="0" fontId="8" fillId="225" borderId="22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6" fillId="25" borderId="24" xfId="0">
      <alignment horizontal="center" vertical="center"/>
    </xf>
    <xf numFmtId="0" fontId="5" fillId="226" borderId="225" xfId="0">
      <alignment horizontal="left" vertical="center" wrapText="1"/>
    </xf>
    <xf numFmtId="0" fontId="5" fillId="226" borderId="225" xfId="0">
      <alignment horizontal="left" vertical="center" wrapText="1"/>
    </xf>
    <xf numFmtId="0" fontId="5" fillId="226" borderId="225" xfId="0">
      <alignment horizontal="left" vertical="center" wrapText="1"/>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6" borderId="25" xfId="0">
      <alignment horizontal="left" vertical="center" wrapText="1"/>
    </xf>
    <xf numFmtId="0" fontId="6" fillId="26" borderId="25" xfId="0">
      <alignment horizontal="left" vertical="center" wrapText="1"/>
    </xf>
    <xf numFmtId="0" fontId="6" fillId="26" borderId="25" xfId="0">
      <alignment horizontal="left" vertical="center" wrapText="1"/>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49" fontId="6" fillId="196" borderId="195" xfId="0">
      <alignment horizontal="right" vertical="center" wrapText="1"/>
    </xf>
    <xf numFmtId="49" fontId="6" fillId="196" borderId="195" xfId="0">
      <alignment horizontal="righ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0" borderId="119" xfId="0">
      <alignment horizontal="left" vertical="center"/>
    </xf>
    <xf numFmtId="0" fontId="8" fillId="227" borderId="226"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47" borderId="46" xfId="0">
      <alignment horizontal="left" vertical="center" wrapText="1"/>
    </xf>
    <xf numFmtId="0" fontId="7" fillId="110" borderId="109" xfId="0"/>
    <xf numFmtId="0" fontId="7" fillId="228" borderId="227" xfId="0"/>
    <xf numFmtId="0" fontId="8" fillId="104" borderId="103" xfId="0">
      <alignment horizontal="left" vertical="center" wrapText="1"/>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83" borderId="82" xfId="0">
      <alignment horizontal="center"/>
    </xf>
    <xf numFmtId="0" fontId="7" fillId="84" borderId="83" xfId="0">
      <alignment wrapText="1"/>
    </xf>
    <xf numFmtId="0" fontId="7" fillId="84" borderId="83" xfId="0">
      <alignment wrapText="1"/>
    </xf>
    <xf numFmtId="0" fontId="7" fillId="229" borderId="228" xfId="0">
      <alignment wrapText="1"/>
    </xf>
    <xf numFmtId="0" fontId="8" fillId="120" borderId="119" xfId="0">
      <alignment horizontal="left" vertical="center"/>
    </xf>
    <xf numFmtId="0" fontId="8" fillId="230" borderId="229" xfId="0">
      <alignment horizontal="center" vertical="center" wrapText="1"/>
    </xf>
    <xf numFmtId="0" fontId="8" fillId="106" borderId="105" xfId="0">
      <alignment horizontal="left" vertical="center" wrapText="1"/>
    </xf>
    <xf numFmtId="177" fontId="6" fillId="231" borderId="230" xfId="0">
      <alignment horizontal="righ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47" borderId="46" xfId="0">
      <alignment horizontal="left" vertical="center" wrapText="1"/>
    </xf>
    <xf numFmtId="0" fontId="8" fillId="120" borderId="119" xfId="0">
      <alignment horizontal="left" vertical="center"/>
    </xf>
    <xf numFmtId="0" fontId="8" fillId="232" borderId="23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6" borderId="105"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47" borderId="46" xfId="0">
      <alignment horizontal="left" vertical="center" wrapText="1"/>
    </xf>
    <xf numFmtId="0" fontId="7" fillId="65" borderId="64" xfId="0"/>
    <xf numFmtId="0" fontId="7" fillId="66" borderId="65" xfId="0"/>
    <xf numFmtId="0" fontId="8" fillId="114" borderId="113" xfId="0">
      <alignment horizontal="left" vertical="center"/>
    </xf>
    <xf numFmtId="177" fontId="10" fillId="233" borderId="232" xfId="0">
      <alignment horizontal="right" vertical="center"/>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83" borderId="82" xfId="0">
      <alignment horizontal="center"/>
    </xf>
    <xf numFmtId="0" fontId="7" fillId="84" borderId="83" xfId="0">
      <alignment wrapText="1"/>
    </xf>
    <xf numFmtId="0" fontId="7" fillId="84" borderId="83" xfId="0">
      <alignment wrapText="1"/>
    </xf>
    <xf numFmtId="0" fontId="7" fillId="229" borderId="228" xfId="0">
      <alignment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11" fillId="208" borderId="207"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10" borderId="109" xfId="0"/>
    <xf numFmtId="0" fontId="7" fillId="110" borderId="109" xfId="0"/>
    <xf numFmtId="0" fontId="7" fillId="110" borderId="109" xfId="0"/>
    <xf numFmtId="0" fontId="7" fillId="110" borderId="109" xfId="0"/>
    <xf numFmtId="0" fontId="13" fillId="234" borderId="233" xfId="0">
      <alignment horizontal="left" vertical="center"/>
    </xf>
    <xf numFmtId="0" fontId="8" fillId="48" borderId="47" xfId="0">
      <alignment horizontal="center" vertical="center" wrapText="1"/>
    </xf>
    <xf numFmtId="0" fontId="8" fillId="200" borderId="199" xfId="0">
      <alignment horizontal="left" vertical="center" wrapText="1"/>
    </xf>
    <xf numFmtId="177" fontId="10" fillId="233" borderId="232"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10" borderId="109" xfId="0"/>
    <xf numFmtId="0" fontId="7" fillId="110" borderId="109" xfId="0"/>
    <xf numFmtId="0" fontId="7" fillId="110" borderId="109" xfId="0"/>
    <xf numFmtId="0" fontId="7" fillId="110" borderId="109" xfId="0"/>
    <xf numFmtId="0" fontId="13" fillId="235" borderId="234" xfId="0">
      <alignment horizontal="left" vertical="center"/>
    </xf>
    <xf numFmtId="0" fontId="7" fillId="66" borderId="65" xfId="0"/>
    <xf numFmtId="0" fontId="8" fillId="200" borderId="199" xfId="0">
      <alignment horizontal="left" vertical="center" wrapText="1"/>
    </xf>
    <xf numFmtId="177" fontId="10" fillId="236" borderId="235"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10" borderId="109" xfId="0"/>
    <xf numFmtId="0" fontId="7" fillId="110" borderId="109" xfId="0"/>
    <xf numFmtId="0" fontId="7" fillId="110" borderId="109" xfId="0"/>
    <xf numFmtId="0" fontId="7" fillId="110" borderId="109" xfId="0"/>
    <xf numFmtId="0" fontId="13" fillId="234" borderId="233" xfId="0">
      <alignment horizontal="left" vertical="center"/>
    </xf>
    <xf numFmtId="0" fontId="8" fillId="105" borderId="104" xfId="0">
      <alignment horizontal="center"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177" fontId="10" fillId="237" borderId="236" xfId="0">
      <alignment horizontal="right" vertical="center"/>
    </xf>
    <xf numFmtId="177" fontId="10" fillId="237" borderId="236" xfId="0">
      <alignment horizontal="right" vertical="center"/>
    </xf>
    <xf numFmtId="177" fontId="10" fillId="237" borderId="236" xfId="0">
      <alignment horizontal="right" vertical="center"/>
    </xf>
    <xf numFmtId="177" fontId="10" fillId="237" borderId="236" xfId="0">
      <alignment horizontal="right" vertical="center"/>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38" borderId="237" xfId="0"/>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38" borderId="237" xfId="0"/>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20" borderId="219" xfId="0">
      <alignment horizontal="center" vertical="center" wrapText="1"/>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39" borderId="238" xfId="0">
      <alignment horizontal="center" vertical="center" wrapText="1"/>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180" fontId="6" fillId="278" borderId="240" xfId="0" applyFill="1">
      <alignment horizontal="righ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74" borderId="73" xfId="0">
      <alignment horizontal="left" vertical="center" wrapText="1"/>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05" borderId="104"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107" borderId="106"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74" borderId="73" xfId="0">
      <alignment horizontal="left" vertical="center" wrapText="1"/>
    </xf>
    <xf numFmtId="0" fontId="7" fillId="66" borderId="65" xfId="0"/>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221" borderId="220" xfId="0">
      <alignment horizontal="left" vertical="center" wrapText="1"/>
    </xf>
    <xf numFmtId="0" fontId="7" fillId="221" borderId="220" xfId="0">
      <alignment horizontal="left" vertical="center" wrapText="1"/>
    </xf>
    <xf numFmtId="0" fontId="7" fillId="221" borderId="220"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105" borderId="104"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107" borderId="106" xfId="0">
      <alignment horizontal="center"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7" fillId="244" borderId="243" xfId="0"/>
    <xf numFmtId="0" fontId="7" fillId="66" borderId="65" xfId="0"/>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7" fillId="95" borderId="94" xfId="0"/>
    <xf numFmtId="0" fontId="8" fillId="48" borderId="47" xfId="0">
      <alignment horizontal="center" vertical="center" wrapText="1"/>
    </xf>
    <xf numFmtId="0" fontId="8" fillId="155" borderId="154" xfId="0">
      <alignment horizontal="left" vertical="center" wrapText="1"/>
    </xf>
    <xf numFmtId="0" fontId="6" fillId="72" borderId="71" xfId="0">
      <alignment horizontal="center" vertical="center" wrapText="1"/>
    </xf>
    <xf numFmtId="177" fontId="6" fillId="85" borderId="84" xfId="0">
      <alignment horizontal="right" vertical="center"/>
    </xf>
    <xf numFmtId="177" fontId="6" fillId="86" borderId="85"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05" borderId="104" xfId="0">
      <alignment horizontal="center" vertical="center" wrapText="1"/>
    </xf>
    <xf numFmtId="0" fontId="8" fillId="155" borderId="154"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88" borderId="87" xfId="0">
      <alignment horizontal="left" vertical="center"/>
    </xf>
    <xf numFmtId="0" fontId="6" fillId="157" borderId="156"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7" fillId="65" borderId="64" xfId="0"/>
    <xf numFmtId="0" fontId="7" fillId="66" borderId="65" xfId="0"/>
    <xf numFmtId="0" fontId="8" fillId="88" borderId="87" xfId="0">
      <alignment horizontal="left" vertical="center"/>
    </xf>
    <xf numFmtId="0" fontId="6" fillId="157" borderId="156"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7" fillId="65" borderId="64" xfId="0"/>
    <xf numFmtId="0" fontId="7" fillId="66" borderId="65" xfId="0"/>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06" borderId="10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05" borderId="104" xfId="0">
      <alignment horizontal="center"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88" borderId="87" xfId="0">
      <alignment horizontal="left" vertical="center"/>
    </xf>
    <xf numFmtId="0" fontId="6" fillId="157" borderId="156"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7" fillId="65" borderId="64" xfId="0"/>
    <xf numFmtId="0" fontId="7" fillId="66" borderId="65" xfId="0"/>
    <xf numFmtId="0" fontId="8" fillId="88" borderId="87" xfId="0">
      <alignment horizontal="left" vertical="center"/>
    </xf>
    <xf numFmtId="0" fontId="6" fillId="157" borderId="156"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7" fillId="65" borderId="64" xfId="0"/>
    <xf numFmtId="0" fontId="7" fillId="66" borderId="65" xfId="0"/>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106" borderId="10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05" borderId="104" xfId="0">
      <alignment horizontal="center"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88" borderId="87" xfId="0">
      <alignment horizontal="left" vertical="center"/>
    </xf>
    <xf numFmtId="0" fontId="6" fillId="157" borderId="156"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7" fillId="65" borderId="64" xfId="0"/>
    <xf numFmtId="0" fontId="7" fillId="66" borderId="65" xfId="0"/>
    <xf numFmtId="0" fontId="8" fillId="88" borderId="87" xfId="0">
      <alignment horizontal="left" vertical="center"/>
    </xf>
    <xf numFmtId="0" fontId="6" fillId="157" borderId="156"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55" borderId="54" xfId="0">
      <alignment horizontal="left" vertical="center"/>
    </xf>
    <xf numFmtId="0" fontId="8" fillId="55" borderId="54" xfId="0">
      <alignment horizontal="lef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6" borderId="65" xfId="0"/>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7" fillId="95" borderId="94" xfId="0"/>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4" borderId="93"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245" borderId="244" xfId="0">
      <alignment horizontal="center" vertical="center" wrapText="1"/>
    </xf>
    <xf numFmtId="0" fontId="8" fillId="246" borderId="24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115" borderId="114" xfId="0">
      <alignment horizontal="center" vertical="center" wrapText="1"/>
    </xf>
    <xf numFmtId="0" fontId="8" fillId="246" borderId="24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19" borderId="118" xfId="0">
      <alignment horizontal="center" vertical="center" wrapText="1"/>
    </xf>
    <xf numFmtId="0" fontId="8" fillId="246" borderId="245"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4" borderId="93"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177" fontId="6" fillId="278" borderId="247" xfId="0" applyFill="1">
      <alignment horizontal="righ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55" borderId="154" xfId="0">
      <alignment horizontal="left" vertical="center" wrapText="1"/>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55" borderId="154" xfId="0">
      <alignment horizontal="left" vertical="center" wrapText="1"/>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55" borderId="154" xfId="0">
      <alignment horizontal="left" vertical="center" wrapText="1"/>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88" borderId="87" xfId="0">
      <alignment horizontal="left" vertical="center"/>
    </xf>
    <xf numFmtId="0" fontId="8" fillId="247" borderId="246" xfId="0">
      <alignment horizontal="center" vertical="center" wrapText="1"/>
    </xf>
    <xf numFmtId="0" fontId="8" fillId="88" borderId="87"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41" borderId="40" xfId="0">
      <alignment horizontal="left" vertical="center"/>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41" borderId="40" xfId="0">
      <alignment horizontal="left" vertical="center"/>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41" borderId="40" xfId="0">
      <alignment horizontal="left" vertical="center"/>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84" borderId="83" xfId="0">
      <alignment wrapText="1"/>
    </xf>
    <xf numFmtId="0" fontId="7" fillId="84" borderId="83" xfId="0">
      <alignment wrapText="1"/>
    </xf>
    <xf numFmtId="0" fontId="7" fillId="84" borderId="83" xfId="0">
      <alignment wrapText="1"/>
    </xf>
    <xf numFmtId="0" fontId="8" fillId="104" borderId="103" xfId="0">
      <alignment horizontal="left" vertical="center" wrapText="1"/>
    </xf>
    <xf numFmtId="0" fontId="8" fillId="104" borderId="103" xfId="0">
      <alignment horizontal="left"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6" borderId="35" xfId="0">
      <alignment horizontal="left" vertical="center"/>
    </xf>
    <xf numFmtId="0" fontId="8" fillId="36" borderId="35" xfId="0">
      <alignment horizontal="lef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195" borderId="194" xfId="0">
      <alignment horizontal="left" vertical="center"/>
    </xf>
    <xf numFmtId="0" fontId="5" fillId="195" borderId="194" xfId="0">
      <alignment horizontal="left" vertical="center"/>
    </xf>
    <xf numFmtId="0" fontId="5" fillId="195" borderId="194"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7" fillId="65" borderId="64" xfId="0"/>
    <xf numFmtId="49" fontId="6" fillId="196" borderId="195" xfId="0">
      <alignment horizontal="righ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69" borderId="168" xfId="0">
      <alignment horizontal="center" vertical="center"/>
    </xf>
    <xf numFmtId="0" fontId="8" fillId="169" borderId="168" xfId="0">
      <alignment horizontal="center" vertical="center"/>
    </xf>
    <xf numFmtId="0" fontId="8" fillId="169" borderId="168" xfId="0">
      <alignment horizontal="center"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176" fontId="6" fillId="249" borderId="248" xfId="0">
      <alignment horizontal="right" vertical="center"/>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83" borderId="82" xfId="0">
      <alignment horizontal="center"/>
    </xf>
    <xf numFmtId="0" fontId="7" fillId="110" borderId="109" xfId="0"/>
    <xf numFmtId="0" fontId="7" fillId="110" borderId="109" xfId="0"/>
    <xf numFmtId="0" fontId="7" fillId="110" borderId="109" xfId="0"/>
    <xf numFmtId="0" fontId="8" fillId="41" borderId="40" xfId="0">
      <alignment horizontal="left" vertical="center"/>
    </xf>
    <xf numFmtId="0" fontId="8" fillId="50" borderId="49"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0" fontId="6" fillId="69" borderId="68" xfId="0">
      <alignment horizontal="center" vertical="center" wrapText="1"/>
    </xf>
    <xf numFmtId="0" fontId="6" fillId="44" borderId="43" xfId="0">
      <alignment horizontal="center" vertical="center" wrapText="1"/>
    </xf>
    <xf numFmtId="0" fontId="6" fillId="213" borderId="212" xfId="0">
      <alignment horizontal="center" vertical="center" wrapText="1"/>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50" borderId="49"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51" borderId="50" xfId="0">
      <alignment horizontal="right" vertical="center"/>
    </xf>
    <xf numFmtId="0" fontId="6" fillId="108" borderId="107"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41" borderId="40" xfId="0">
      <alignment horizontal="left" vertical="center"/>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7" fillId="65" borderId="64" xfId="0"/>
    <xf numFmtId="0" fontId="7" fillId="95" borderId="94" xfId="0"/>
    <xf numFmtId="0" fontId="8" fillId="67" borderId="66" xfId="0">
      <alignment horizontal="left" vertical="center"/>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243" borderId="242" xfId="0">
      <alignment horizontal="center" vertical="center"/>
    </xf>
    <xf numFmtId="0" fontId="7" fillId="110" borderId="109" xfId="0"/>
    <xf numFmtId="0" fontId="7" fillId="110" borderId="109" xfId="0"/>
    <xf numFmtId="0" fontId="7" fillId="110" borderId="109" xfId="0"/>
    <xf numFmtId="0" fontId="8" fillId="41" borderId="40" xfId="0">
      <alignment horizontal="left" vertical="center"/>
    </xf>
    <xf numFmtId="0" fontId="8" fillId="74" borderId="73" xfId="0">
      <alignment horizontal="left"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67" borderId="66" xfId="0">
      <alignment horizontal="left" vertical="center"/>
    </xf>
    <xf numFmtId="0" fontId="8" fillId="104" borderId="103" xfId="0">
      <alignment horizontal="left"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106" borderId="105" xfId="0">
      <alignment horizontal="left"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7" fillId="65" borderId="64" xfId="0"/>
    <xf numFmtId="0" fontId="7" fillId="95" borderId="94" xfId="0"/>
    <xf numFmtId="0" fontId="8" fillId="155" borderId="154" xfId="0">
      <alignment horizontal="left" vertical="center" wrapText="1"/>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243" borderId="242"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106" borderId="105" xfId="0">
      <alignment horizontal="left" vertical="center" wrapText="1"/>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7" fillId="65" borderId="64" xfId="0"/>
    <xf numFmtId="0" fontId="10" fillId="250" borderId="249" xfId="0"/>
    <xf numFmtId="0" fontId="8" fillId="104" borderId="103" xfId="0">
      <alignment horizontal="left" vertical="center" wrapText="1"/>
    </xf>
    <xf numFmtId="0" fontId="6" fillId="69" borderId="68" xfId="0">
      <alignment horizontal="center" vertical="center" wrapText="1"/>
    </xf>
    <xf numFmtId="0" fontId="6" fillId="69" borderId="68" xfId="0">
      <alignment horizontal="center" vertical="center" wrapText="1"/>
    </xf>
    <xf numFmtId="0" fontId="6" fillId="213" borderId="212" xfId="0">
      <alignment horizontal="center" vertical="center" wrapText="1"/>
    </xf>
    <xf numFmtId="0" fontId="7" fillId="243" borderId="242"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106" borderId="105" xfId="0">
      <alignment horizontal="left" vertical="center" wrapText="1"/>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4" borderId="93"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1" borderId="120"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4" borderId="123" xfId="0">
      <alignment horizontal="left"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177" fontId="6" fillId="85" borderId="84" xfId="0">
      <alignment horizontal="right" vertical="center"/>
    </xf>
    <xf numFmtId="49" fontId="6" fillId="94" borderId="93"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05" borderId="104"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106" borderId="105" xfId="0">
      <alignment horizontal="left" vertical="center" wrapText="1"/>
    </xf>
    <xf numFmtId="0" fontId="8" fillId="106" borderId="10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177" fontId="6" fillId="182" borderId="181" xfId="0">
      <alignment horizontal="right" vertical="center" wrapText="1"/>
    </xf>
    <xf numFmtId="177" fontId="6" fillId="182" borderId="181" xfId="0">
      <alignment horizontal="right" vertical="center" wrapText="1"/>
    </xf>
    <xf numFmtId="177" fontId="6" fillId="182" borderId="181" xfId="0">
      <alignment horizontal="right" vertical="center" wrapText="1"/>
    </xf>
    <xf numFmtId="177" fontId="6" fillId="182" borderId="181" xfId="0">
      <alignment horizontal="righ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1" borderId="6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51" borderId="250" xfId="0">
      <alignment horizontal="center" vertical="center"/>
    </xf>
    <xf numFmtId="0" fontId="5" fillId="251" borderId="250" xfId="0">
      <alignment horizontal="center" vertical="center"/>
    </xf>
    <xf numFmtId="0" fontId="5" fillId="251" borderId="250" xfId="0">
      <alignment horizontal="center" vertical="center"/>
    </xf>
    <xf numFmtId="0" fontId="5" fillId="252" borderId="251" xfId="0">
      <alignment horizontal="right" vertical="center"/>
    </xf>
    <xf numFmtId="0" fontId="5" fillId="251" borderId="250" xfId="0">
      <alignment horizontal="center" vertical="center"/>
    </xf>
    <xf numFmtId="0" fontId="5" fillId="252" borderId="251" xfId="0">
      <alignment horizontal="right" vertical="center"/>
    </xf>
    <xf numFmtId="0" fontId="5" fillId="252" borderId="251" xfId="0">
      <alignment horizontal="right" vertical="center"/>
    </xf>
    <xf numFmtId="0" fontId="6" fillId="253" borderId="252" xfId="0">
      <alignment horizontal="center" vertical="center"/>
    </xf>
    <xf numFmtId="0" fontId="5" fillId="254" borderId="253" xfId="0">
      <alignment horizontal="left" vertical="center" wrapText="1"/>
    </xf>
    <xf numFmtId="0" fontId="5" fillId="254" borderId="253" xfId="0">
      <alignment horizontal="left" vertical="center" wrapText="1"/>
    </xf>
    <xf numFmtId="0" fontId="5" fillId="254" borderId="253" xfId="0">
      <alignment horizontal="left" vertical="center" wrapText="1"/>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6" borderId="25" xfId="0">
      <alignment horizontal="left" vertical="center" wrapText="1"/>
    </xf>
    <xf numFmtId="0" fontId="6" fillId="26" borderId="25" xfId="0">
      <alignment horizontal="left" vertical="center" wrapText="1"/>
    </xf>
    <xf numFmtId="0" fontId="6" fillId="26" borderId="25" xfId="0">
      <alignment horizontal="left" vertical="center" wrapText="1"/>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7" fillId="255" borderId="254" xfId="0">
      <alignment horizontal="left" wrapText="1"/>
    </xf>
    <xf numFmtId="49" fontId="6" fillId="172" borderId="171" xfId="0">
      <alignment horizontal="lef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176" fontId="6" fillId="278" borderId="255" xfId="0" applyFill="1">
      <alignment horizontal="righ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6" fontId="6" fillId="193" borderId="192" xfId="0">
      <alignment horizontal="right" vertical="center"/>
    </xf>
    <xf numFmtId="176" fontId="6" fillId="193" borderId="192"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6" fontId="6" fillId="193" borderId="192" xfId="0">
      <alignment horizontal="right" vertical="center"/>
    </xf>
    <xf numFmtId="176" fontId="6" fillId="193" borderId="192"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6" fontId="6" fillId="193" borderId="192" xfId="0">
      <alignment horizontal="right" vertical="center"/>
    </xf>
    <xf numFmtId="176" fontId="6" fillId="193" borderId="192"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6" fontId="6" fillId="193" borderId="192" xfId="0">
      <alignment horizontal="right" vertical="center"/>
    </xf>
    <xf numFmtId="176" fontId="6" fillId="193" borderId="192"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2" borderId="41" xfId="0">
      <alignment horizontal="center"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0" borderId="49" xfId="0">
      <alignment horizontal="center"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77" borderId="176" xfId="0">
      <alignment horizontal="center"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0" fontId="6" fillId="44" borderId="43" xfId="0">
      <alignment horizontal="center" vertical="center" wrapText="1"/>
    </xf>
    <xf numFmtId="177" fontId="6" fillId="90" borderId="89" xfId="0">
      <alignment horizontal="right" vertical="center"/>
    </xf>
    <xf numFmtId="177" fontId="6" fillId="91" borderId="90"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77" borderId="176" xfId="0">
      <alignment horizontal="center" vertical="center" wrapText="1"/>
    </xf>
    <xf numFmtId="0" fontId="8" fillId="48" borderId="47"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85" borderId="84" xfId="0">
      <alignment horizontal="right" vertical="center"/>
    </xf>
    <xf numFmtId="177" fontId="6" fillId="85" borderId="84" xfId="0">
      <alignment horizontal="right" vertical="center"/>
    </xf>
    <xf numFmtId="49" fontId="6" fillId="159" borderId="158" xfId="0">
      <alignment horizontal="center" vertical="center" wrapText="1"/>
    </xf>
    <xf numFmtId="49" fontId="6" fillId="140" borderId="139" xfId="0">
      <alignment horizontal="left" vertical="center" wrapText="1"/>
    </xf>
    <xf numFmtId="49" fontId="6" fillId="140" borderId="139" xfId="0">
      <alignment horizontal="left" vertical="center" wrapText="1"/>
    </xf>
    <xf numFmtId="49" fontId="6" fillId="140" borderId="139" xfId="0">
      <alignment horizontal="left" vertical="center" wrapText="1"/>
    </xf>
    <xf numFmtId="0" fontId="7" fillId="65" borderId="64" xfId="0"/>
    <xf numFmtId="0" fontId="7" fillId="66" borderId="65" xfId="0"/>
    <xf numFmtId="0" fontId="8" fillId="88" borderId="87"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77" borderId="176" xfId="0">
      <alignment horizontal="center" vertical="center" wrapText="1"/>
    </xf>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259" borderId="258"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177" borderId="176" xfId="0">
      <alignment horizontal="center" vertical="center" wrapText="1"/>
    </xf>
    <xf numFmtId="0" fontId="8" fillId="50" borderId="49"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77" borderId="176" xfId="0">
      <alignment horizontal="center" vertical="center" wrapText="1"/>
    </xf>
    <xf numFmtId="0" fontId="8" fillId="177" borderId="176"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7" fillId="65" borderId="64" xfId="0"/>
    <xf numFmtId="0" fontId="7" fillId="95" borderId="94" xfId="0"/>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77" borderId="176" xfId="0">
      <alignment horizontal="center" vertical="center" wrapText="1"/>
    </xf>
    <xf numFmtId="0" fontId="8" fillId="177" borderId="17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7" fillId="65" borderId="64" xfId="0"/>
    <xf numFmtId="0" fontId="7" fillId="95" borderId="94" xfId="0"/>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77" borderId="176" xfId="0">
      <alignment horizontal="center" vertical="center" wrapText="1"/>
    </xf>
    <xf numFmtId="0" fontId="8" fillId="177" borderId="17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77" borderId="176" xfId="0">
      <alignment horizontal="center" vertical="center" wrapText="1"/>
    </xf>
    <xf numFmtId="0" fontId="8" fillId="177" borderId="17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77" borderId="176" xfId="0">
      <alignment horizontal="center" vertical="center" wrapText="1"/>
    </xf>
    <xf numFmtId="0" fontId="8" fillId="177" borderId="17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7" fillId="65" borderId="64" xfId="0"/>
    <xf numFmtId="0" fontId="7" fillId="95" borderId="94" xfId="0"/>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77" borderId="176" xfId="0">
      <alignment horizontal="center" vertical="center" wrapText="1"/>
    </xf>
    <xf numFmtId="0" fontId="8" fillId="177" borderId="176" xfId="0">
      <alignment horizontal="center" vertical="center" wrapText="1"/>
    </xf>
    <xf numFmtId="0" fontId="8" fillId="88" borderId="87"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7" fillId="260" borderId="259" xfId="0"/>
    <xf numFmtId="0" fontId="7" fillId="261" borderId="260" xfId="0"/>
    <xf numFmtId="0" fontId="8" fillId="88" borderId="87"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259" borderId="258"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67" borderId="66"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4" borderId="123" xfId="0">
      <alignment horizontal="left" vertical="center" wrapText="1"/>
    </xf>
    <xf numFmtId="0" fontId="8" fillId="50" borderId="49"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4" borderId="123" xfId="0">
      <alignment horizontal="left" vertical="center" wrapText="1"/>
    </xf>
    <xf numFmtId="0" fontId="8" fillId="50" borderId="49"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4" borderId="123" xfId="0">
      <alignment horizontal="left" vertical="center" wrapText="1"/>
    </xf>
    <xf numFmtId="0" fontId="8" fillId="50" borderId="49"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155" borderId="154" xfId="0">
      <alignment horizontal="left" vertical="center" wrapText="1"/>
    </xf>
    <xf numFmtId="0" fontId="6" fillId="44" borderId="43" xfId="0">
      <alignment horizontal="center" vertical="center" wrapText="1"/>
    </xf>
    <xf numFmtId="0" fontId="6" fillId="44" borderId="43" xfId="0">
      <alignment horizontal="center" vertical="center" wrapText="1"/>
    </xf>
    <xf numFmtId="0" fontId="6" fillId="141" borderId="140" xfId="0">
      <alignment horizontal="center" vertical="center" wrapText="1"/>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262" borderId="261" xfId="0">
      <alignment horizontal="center" vertical="center" wrapText="1"/>
    </xf>
    <xf numFmtId="0" fontId="8" fillId="155" borderId="154"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6" borderId="105" xfId="0">
      <alignment horizontal="left" vertical="center" wrapText="1"/>
    </xf>
    <xf numFmtId="0" fontId="8" fillId="106" borderId="105" xfId="0">
      <alignment horizontal="left" vertical="center" wrapText="1"/>
    </xf>
    <xf numFmtId="0" fontId="6" fillId="72" borderId="71" xfId="0">
      <alignment horizontal="center" vertical="center" wrapText="1"/>
    </xf>
    <xf numFmtId="177" fontId="6" fillId="85" borderId="84" xfId="0">
      <alignment horizontal="right" vertical="center"/>
    </xf>
    <xf numFmtId="177" fontId="6" fillId="86" borderId="85"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0" fontId="6" fillId="108" borderId="107" xfId="0">
      <alignment horizontal="right" vertical="center"/>
    </xf>
    <xf numFmtId="49" fontId="6" fillId="159" borderId="158"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159" borderId="15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74" borderId="7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33" borderId="132" xfId="0">
      <alignment horizontal="left" vertical="center" wrapText="1"/>
    </xf>
    <xf numFmtId="0" fontId="8" fillId="74" borderId="73" xfId="0">
      <alignment horizontal="left" vertical="center" wrapText="1"/>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123" borderId="122" xfId="0">
      <alignment horizontal="left"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3" borderId="122"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04" borderId="103" xfId="0">
      <alignment horizontal="left" vertical="center" wrapText="1"/>
    </xf>
    <xf numFmtId="0" fontId="8" fillId="137" borderId="136" xfId="0">
      <alignment horizontal="left" vertical="center" wrapText="1"/>
    </xf>
    <xf numFmtId="0" fontId="8" fillId="67" borderId="66"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106" borderId="105" xfId="0">
      <alignment horizontal="left" vertical="center" wrapText="1"/>
    </xf>
    <xf numFmtId="0" fontId="8" fillId="263" borderId="262" xfId="0">
      <alignment horizontal="center" vertical="center" wrapText="1"/>
    </xf>
    <xf numFmtId="0" fontId="8" fillId="155" borderId="154"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177" borderId="176" xfId="0">
      <alignment horizontal="center" vertical="center" wrapText="1"/>
    </xf>
    <xf numFmtId="0" fontId="8" fillId="106" borderId="105"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177" borderId="176" xfId="0">
      <alignment horizontal="center"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7" fillId="260" borderId="259" xfId="0"/>
    <xf numFmtId="0" fontId="7" fillId="261" borderId="260" xfId="0"/>
    <xf numFmtId="0" fontId="8" fillId="74" borderId="73" xfId="0">
      <alignment horizontal="left" vertical="center" wrapText="1"/>
    </xf>
    <xf numFmtId="179" fontId="6" fillId="264" borderId="263" xfId="0">
      <alignment horizontal="right" vertical="center"/>
    </xf>
    <xf numFmtId="0" fontId="6" fillId="69" borderId="68" xfId="0">
      <alignment horizontal="center" vertical="center" wrapText="1"/>
    </xf>
    <xf numFmtId="180" fontId="6" fillId="265" borderId="264" xfId="0">
      <alignment horizontal="right" vertical="center"/>
    </xf>
    <xf numFmtId="180" fontId="6" fillId="265" borderId="264" xfId="0">
      <alignment horizontal="right" vertical="center"/>
    </xf>
    <xf numFmtId="49" fontId="6" fillId="266" borderId="265" xfId="0">
      <alignment horizontal="left"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4" borderId="73" xfId="0">
      <alignment horizontal="left" vertical="center" wrapText="1"/>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3" borderId="92"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38" borderId="237" xfId="0"/>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67" borderId="266" xfId="0"/>
    <xf numFmtId="0" fontId="8" fillId="105" borderId="104"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59" borderId="158"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95" borderId="94" xfId="0"/>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177" fontId="6" fillId="268" borderId="267" xfId="0">
      <alignment horizontal="right" vertical="center" wrapText="1"/>
    </xf>
    <xf numFmtId="177" fontId="6" fillId="269" borderId="268" xfId="0">
      <alignment horizontal="right" vertical="center" wrapText="1"/>
    </xf>
    <xf numFmtId="177" fontId="6" fillId="269" borderId="268" xfId="0">
      <alignment horizontal="right" vertical="center" wrapText="1"/>
    </xf>
    <xf numFmtId="177" fontId="6" fillId="269" borderId="268" xfId="0">
      <alignment horizontal="righ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48" borderId="47"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67" borderId="266" xfId="0"/>
    <xf numFmtId="0" fontId="8" fillId="105" borderId="104"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7" fillId="65" borderId="64" xfId="0"/>
    <xf numFmtId="0" fontId="7" fillId="95" borderId="94" xfId="0"/>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177" fontId="6" fillId="270" borderId="269" xfId="0">
      <alignment horizontal="right" vertical="center" wrapText="1"/>
    </xf>
    <xf numFmtId="177" fontId="10" fillId="271" borderId="270" xfId="0">
      <alignment horizontal="right" vertical="center" wrapText="1"/>
    </xf>
    <xf numFmtId="177" fontId="10" fillId="271" borderId="270" xfId="0">
      <alignment horizontal="right" vertical="center" wrapText="1"/>
    </xf>
    <xf numFmtId="177" fontId="10" fillId="271" borderId="270" xfId="0">
      <alignment horizontal="righ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48" borderId="47"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50" borderId="49"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1" borderId="50" xfId="0">
      <alignment horizontal="right" vertical="center"/>
    </xf>
    <xf numFmtId="49" fontId="6" fillId="258" borderId="257"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48" borderId="47"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50" borderId="49"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83" borderId="82"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38" borderId="237" xfId="0"/>
    <xf numFmtId="0" fontId="8" fillId="48" borderId="47" xfId="0">
      <alignment horizontal="center" vertical="center" wrapText="1"/>
    </xf>
    <xf numFmtId="0" fontId="8" fillId="41" borderId="40" xfId="0">
      <alignment horizontal="left" vertical="center"/>
    </xf>
    <xf numFmtId="177" fontId="6" fillId="51" borderId="50" xfId="0">
      <alignment horizontal="right" vertical="center"/>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14" fillId="267" borderId="266" xfId="0"/>
    <xf numFmtId="0" fontId="8" fillId="105" borderId="104" xfId="0">
      <alignment horizontal="center" vertical="center" wrapText="1"/>
    </xf>
    <xf numFmtId="0" fontId="8" fillId="67" borderId="66" xfId="0">
      <alignment horizontal="left" vertical="center"/>
    </xf>
    <xf numFmtId="177" fontId="6" fillId="90" borderId="89" xfId="0">
      <alignment horizontal="right" vertical="center"/>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1" borderId="120"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3" borderId="122" xfId="0">
      <alignment horizontal="left"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4" borderId="12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240" borderId="239"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184" borderId="183" xfId="0">
      <alignment horizont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05" borderId="104"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12" borderId="111" xfId="0">
      <alignment horizontal="left" vertical="center"/>
    </xf>
    <xf numFmtId="0" fontId="8" fillId="35" borderId="34" xfId="0">
      <alignment horizontal="center" vertical="center" wrapText="1"/>
    </xf>
    <xf numFmtId="0" fontId="8" fillId="201" borderId="20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12" borderId="111" xfId="0">
      <alignment horizontal="left" vertical="center"/>
    </xf>
    <xf numFmtId="0" fontId="8" fillId="35" borderId="34" xfId="0">
      <alignment horizontal="center" vertical="center" wrapText="1"/>
    </xf>
    <xf numFmtId="0" fontId="8" fillId="201" borderId="20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226" borderId="225" xfId="0">
      <alignment horizontal="left" vertical="center" wrapText="1"/>
    </xf>
    <xf numFmtId="0" fontId="5" fillId="226" borderId="225" xfId="0">
      <alignment horizontal="left" vertical="center" wrapText="1"/>
    </xf>
    <xf numFmtId="0" fontId="5" fillId="226" borderId="225" xfId="0">
      <alignment horizontal="left" vertical="center" wrapText="1"/>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6" borderId="25" xfId="0">
      <alignment horizontal="left" vertical="center" wrapText="1"/>
    </xf>
    <xf numFmtId="0" fontId="6" fillId="26" borderId="25" xfId="0">
      <alignment horizontal="left" vertical="center" wrapText="1"/>
    </xf>
    <xf numFmtId="0" fontId="6" fillId="26" borderId="25" xfId="0">
      <alignment horizontal="left" vertical="center" wrapText="1"/>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7" fillId="255" borderId="254" xfId="0">
      <alignment horizontal="left" wrapText="1"/>
    </xf>
    <xf numFmtId="49" fontId="6" fillId="172" borderId="171" xfId="0">
      <alignment horizontal="lef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0" borderId="49" xfId="0">
      <alignment horizontal="center"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9" fontId="6" fillId="272" borderId="271" xfId="0">
      <alignment horizontal="right" vertical="center"/>
    </xf>
    <xf numFmtId="179" fontId="6" fillId="272" borderId="271"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9" fontId="6" fillId="272" borderId="271" xfId="0">
      <alignment horizontal="right" vertical="center"/>
    </xf>
    <xf numFmtId="179" fontId="6" fillId="272" borderId="271"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9" fontId="6" fillId="272" borderId="271" xfId="0">
      <alignment horizontal="right" vertical="center"/>
    </xf>
    <xf numFmtId="179" fontId="6" fillId="272" borderId="271"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2" borderId="61"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179" fontId="6" fillId="272" borderId="271" xfId="0">
      <alignment horizontal="right" vertical="center"/>
    </xf>
    <xf numFmtId="179" fontId="6" fillId="272" borderId="271"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64" borderId="63"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2" borderId="41" xfId="0">
      <alignment horizontal="center"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8" borderId="47" xfId="0">
      <alignment horizontal="center"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0" borderId="49" xfId="0">
      <alignment horizontal="center"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176" fontId="6" fillId="60" borderId="59" xfId="0">
      <alignment horizontal="righ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74" borderId="7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4" borderId="73" xfId="0">
      <alignment horizontal="left" vertical="center" wrapText="1"/>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80" fontId="6" fillId="125" borderId="124" xfId="0">
      <alignment horizontal="right" vertical="center"/>
    </xf>
    <xf numFmtId="180" fontId="6" fillId="125" borderId="12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1" borderId="120"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3" borderId="122"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124" borderId="12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1" borderId="120" xfId="0">
      <alignment horizontal="left"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3" borderId="122" xfId="0">
      <alignment horizontal="left"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124" borderId="123" xfId="0">
      <alignment horizontal="left"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3" borderId="242" xfId="0">
      <alignment horizontal="center" vertical="center"/>
    </xf>
    <xf numFmtId="0" fontId="7" fillId="257" borderId="256" xfId="0">
      <alignment horizontal="left" wrapText="1"/>
    </xf>
    <xf numFmtId="0" fontId="7" fillId="257" borderId="256" xfId="0">
      <alignment horizontal="left" wrapText="1"/>
    </xf>
    <xf numFmtId="0" fontId="7" fillId="257" borderId="256" xfId="0">
      <alignment horizontal="left" wrapText="1"/>
    </xf>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7" fontId="6" fillId="90" borderId="89" xfId="0">
      <alignment horizontal="right" vertical="center"/>
    </xf>
    <xf numFmtId="177" fontId="6" fillId="90" borderId="89" xfId="0">
      <alignment horizontal="right" vertical="center"/>
    </xf>
    <xf numFmtId="49" fontId="6" fillId="186" borderId="185"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195" borderId="194" xfId="0">
      <alignment horizontal="left" vertical="center"/>
    </xf>
    <xf numFmtId="0" fontId="5" fillId="195" borderId="194" xfId="0">
      <alignment horizontal="left" vertical="center"/>
    </xf>
    <xf numFmtId="0" fontId="5" fillId="195" borderId="194"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49" fontId="6" fillId="196" borderId="195" xfId="0">
      <alignment horizontal="right" vertical="center" wrapText="1"/>
    </xf>
    <xf numFmtId="49" fontId="6" fillId="196" borderId="195" xfId="0">
      <alignment horizontal="right" vertical="center" wrapText="1"/>
    </xf>
    <xf numFmtId="49" fontId="6" fillId="196" borderId="195" xfId="0">
      <alignment horizontal="right" vertical="center" wrapText="1"/>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49" fontId="8" fillId="197" borderId="19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69" borderId="168" xfId="0">
      <alignment horizontal="center" vertical="center"/>
    </xf>
    <xf numFmtId="0" fontId="8" fillId="169" borderId="168" xfId="0">
      <alignment horizontal="center" vertical="center"/>
    </xf>
    <xf numFmtId="0" fontId="8" fillId="169" borderId="168" xfId="0">
      <alignment horizontal="center"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31" borderId="130" xfId="0">
      <alignment horizontal="center" vertical="center"/>
    </xf>
    <xf numFmtId="0" fontId="8" fillId="129" borderId="128" xfId="0">
      <alignment horizontal="left" vertical="center"/>
    </xf>
    <xf numFmtId="0" fontId="8" fillId="129" borderId="128" xfId="0">
      <alignment horizontal="left" vertical="center"/>
    </xf>
    <xf numFmtId="0" fontId="8" fillId="129" borderId="128" xfId="0">
      <alignment horizontal="left" vertical="center"/>
    </xf>
    <xf numFmtId="0" fontId="8" fillId="41" borderId="40" xfId="0">
      <alignment horizontal="left" vertical="center"/>
    </xf>
    <xf numFmtId="0" fontId="8" fillId="176" borderId="175"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41" borderId="40" xfId="0">
      <alignment horizontal="left" vertical="center"/>
    </xf>
    <xf numFmtId="0" fontId="8" fillId="176" borderId="175" xfId="0">
      <alignment horizontal="center" vertical="center"/>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41" borderId="40" xfId="0">
      <alignment horizontal="left" vertical="center"/>
    </xf>
    <xf numFmtId="0" fontId="8" fillId="176" borderId="175"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41" borderId="40" xfId="0">
      <alignment horizontal="left" vertical="center"/>
    </xf>
    <xf numFmtId="0" fontId="8" fillId="176" borderId="175" xfId="0">
      <alignment horizontal="center" vertical="center"/>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41" borderId="40" xfId="0">
      <alignment horizontal="left" vertical="center"/>
    </xf>
    <xf numFmtId="0" fontId="8" fillId="176" borderId="175" xfId="0">
      <alignment horizontal="center" vertical="center"/>
    </xf>
    <xf numFmtId="0" fontId="8" fillId="41" borderId="40" xfId="0">
      <alignment horizontal="left" vertical="center"/>
    </xf>
    <xf numFmtId="177" fontId="6" fillId="180" borderId="179" xfId="0">
      <alignment horizontal="right" vertical="center"/>
    </xf>
    <xf numFmtId="0" fontId="6" fillId="44" borderId="43" xfId="0">
      <alignment horizontal="center" vertical="center" wrapText="1"/>
    </xf>
    <xf numFmtId="177" fontId="6" fillId="51" borderId="50" xfId="0">
      <alignment horizontal="right" vertical="center"/>
    </xf>
    <xf numFmtId="177" fontId="6" fillId="52" borderId="51"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67" borderId="66" xfId="0">
      <alignment horizontal="left" vertical="center"/>
    </xf>
    <xf numFmtId="0" fontId="8" fillId="273" borderId="272" xfId="0">
      <alignment horizontal="center" vertical="center"/>
    </xf>
    <xf numFmtId="0" fontId="8" fillId="67" borderId="66" xfId="0">
      <alignment horizontal="left" vertical="center"/>
    </xf>
    <xf numFmtId="0" fontId="6" fillId="69" borderId="68" xfId="0">
      <alignment horizontal="center" vertical="center" wrapText="1"/>
    </xf>
    <xf numFmtId="177" fontId="6" fillId="90" borderId="89" xfId="0">
      <alignment horizontal="right" vertical="center"/>
    </xf>
    <xf numFmtId="177" fontId="6" fillId="91" borderId="90"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36" borderId="35" xfId="0">
      <alignment horizontal="left" vertical="center"/>
    </xf>
    <xf numFmtId="0" fontId="8" fillId="36" borderId="35" xfId="0">
      <alignment horizontal="left" vertical="center"/>
    </xf>
    <xf numFmtId="0" fontId="8" fillId="36" borderId="35" xfId="0">
      <alignment horizontal="left" vertical="center"/>
    </xf>
    <xf numFmtId="0" fontId="8" fillId="37" borderId="36" xfId="0">
      <alignment horizontal="right" vertical="center"/>
    </xf>
    <xf numFmtId="0" fontId="8" fillId="38" borderId="37" xfId="0">
      <alignment horizontal="center" vertical="center"/>
    </xf>
    <xf numFmtId="0" fontId="8" fillId="37" borderId="36" xfId="0">
      <alignment horizontal="right" vertical="center"/>
    </xf>
    <xf numFmtId="0" fontId="8" fillId="37" borderId="36" xfId="0">
      <alignment horizontal="right" vertical="center"/>
    </xf>
    <xf numFmtId="0" fontId="6" fillId="39" borderId="38" xfId="0">
      <alignment horizontal="center" vertical="center"/>
    </xf>
    <xf numFmtId="49" fontId="6" fillId="40" borderId="39" xfId="0">
      <alignment horizontal="left" vertical="center" wrapText="1"/>
    </xf>
    <xf numFmtId="49" fontId="6" fillId="40" borderId="39" xfId="0">
      <alignment horizontal="left" vertical="center" wrapText="1"/>
    </xf>
    <xf numFmtId="49" fontId="6" fillId="40" borderId="39"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274" borderId="273" xfId="0">
      <alignment horizontal="center" vertical="center"/>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74" borderId="73" xfId="0">
      <alignment horizontal="left" vertical="center" wrapText="1"/>
    </xf>
    <xf numFmtId="0" fontId="8" fillId="74" borderId="73" xfId="0">
      <alignment horizontal="left" vertical="center" wrapText="1"/>
    </xf>
    <xf numFmtId="0" fontId="6" fillId="44" borderId="43" xfId="0">
      <alignment horizontal="center" vertical="center" wrapText="1"/>
    </xf>
    <xf numFmtId="0" fontId="6" fillId="54" borderId="53" xfId="0">
      <alignment horizontal="right" vertical="center"/>
    </xf>
    <xf numFmtId="0" fontId="6" fillId="97" borderId="96" xfId="0">
      <alignment horizontal="right" vertical="center"/>
    </xf>
    <xf numFmtId="0" fontId="7" fillId="243" borderId="242" xfId="0">
      <alignment horizontal="center" vertic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104" borderId="103" xfId="0">
      <alignment horizontal="left" vertical="center" wrapText="1"/>
    </xf>
    <xf numFmtId="0" fontId="8" fillId="104" borderId="103" xfId="0">
      <alignment horizontal="left" vertical="center" wrapText="1"/>
    </xf>
    <xf numFmtId="0" fontId="6" fillId="69" borderId="68" xfId="0">
      <alignment horizontal="center" vertical="center" wrapText="1"/>
    </xf>
    <xf numFmtId="178" fontId="6" fillId="153" borderId="152" xfId="0">
      <alignment horizontal="right" vertical="center"/>
    </xf>
    <xf numFmtId="178" fontId="6" fillId="153" borderId="152" xfId="0">
      <alignment horizontal="right" vertical="center"/>
    </xf>
    <xf numFmtId="49" fontId="6" fillId="275" borderId="274" xfId="0">
      <alignment horizontal="center" vertical="center"/>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276" borderId="275" xfId="0">
      <alignment horizontal="center" vertical="center"/>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6" borderId="95"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8" fillId="74" borderId="73" xfId="0">
      <alignment horizontal="left" vertical="center" wrapText="1"/>
    </xf>
    <xf numFmtId="0" fontId="8" fillId="177" borderId="176" xfId="0">
      <alignment horizontal="center" vertical="center" wrapText="1"/>
    </xf>
    <xf numFmtId="0" fontId="8" fillId="74" borderId="73" xfId="0">
      <alignment horizontal="left" vertical="center" wrapText="1"/>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74" borderId="73" xfId="0">
      <alignment horizontal="left" vertical="center" wrapText="1"/>
    </xf>
    <xf numFmtId="0" fontId="8" fillId="177" borderId="176" xfId="0">
      <alignment horizontal="center" vertical="center" wrapText="1"/>
    </xf>
    <xf numFmtId="0" fontId="8" fillId="74" borderId="73" xfId="0">
      <alignment horizontal="left" vertical="center" wrapText="1"/>
    </xf>
    <xf numFmtId="0" fontId="6" fillId="44" borderId="43" xfId="0">
      <alignment horizontal="center" vertical="center" wrapText="1"/>
    </xf>
    <xf numFmtId="178" fontId="6" fillId="75" borderId="74" xfId="0">
      <alignment horizontal="right" vertical="center"/>
    </xf>
    <xf numFmtId="178" fontId="6" fillId="76" borderId="75" xfId="0">
      <alignment horizontal="right" vertical="center"/>
    </xf>
    <xf numFmtId="0" fontId="7" fillId="242" borderId="241" xfId="0">
      <alignment horizontal="center" vertical="center"/>
    </xf>
    <xf numFmtId="0" fontId="7" fillId="110" borderId="109" xfId="0"/>
    <xf numFmtId="0" fontId="7" fillId="110" borderId="109" xfId="0"/>
    <xf numFmtId="0" fontId="7" fillId="110" borderId="109" xfId="0"/>
    <xf numFmtId="0" fontId="8" fillId="104" borderId="103" xfId="0">
      <alignment horizontal="left" vertical="center" wrapText="1"/>
    </xf>
    <xf numFmtId="0" fontId="8" fillId="262" borderId="261" xfId="0">
      <alignment horizontal="center" vertical="center" wrapText="1"/>
    </xf>
    <xf numFmtId="0" fontId="8" fillId="104" borderId="103" xfId="0">
      <alignment horizontal="left" vertical="center" wrapText="1"/>
    </xf>
    <xf numFmtId="0" fontId="6" fillId="69" borderId="68" xfId="0">
      <alignment horizontal="center" vertical="center" wrapText="1"/>
    </xf>
    <xf numFmtId="178" fontId="6" fillId="153" borderId="152" xfId="0">
      <alignment horizontal="right" vertical="center"/>
    </xf>
    <xf numFmtId="178" fontId="6" fillId="154" borderId="153"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8" fillId="106" borderId="105" xfId="0">
      <alignment horizontal="left" vertical="center" wrapText="1"/>
    </xf>
    <xf numFmtId="0" fontId="8" fillId="107" borderId="106" xfId="0">
      <alignment horizontal="center" vertical="center" wrapText="1"/>
    </xf>
    <xf numFmtId="0" fontId="8" fillId="70" borderId="69" xfId="0">
      <alignment horizontal="left" vertical="center"/>
    </xf>
    <xf numFmtId="0" fontId="6" fillId="72" borderId="71" xfId="0">
      <alignment horizontal="center" vertical="center" wrapText="1"/>
    </xf>
    <xf numFmtId="177" fontId="6" fillId="85" borderId="84" xfId="0">
      <alignment horizontal="right" vertical="center"/>
    </xf>
    <xf numFmtId="0" fontId="6" fillId="108" borderId="107" xfId="0">
      <alignment horizontal="right" vertical="center"/>
    </xf>
    <xf numFmtId="49" fontId="6" fillId="93" borderId="92"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0" fontId="6" fillId="54" borderId="53"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38" borderId="237" xfId="0"/>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14" fillId="238" borderId="237" xfId="0"/>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104" borderId="103" xfId="0">
      <alignment horizontal="left" vertical="center" wrapText="1"/>
    </xf>
    <xf numFmtId="0" fontId="6" fillId="69" borderId="68" xfId="0">
      <alignment horizontal="center" vertical="center" wrapText="1"/>
    </xf>
    <xf numFmtId="178" fontId="6" fillId="153" borderId="152" xfId="0">
      <alignment horizontal="right" vertical="center"/>
    </xf>
    <xf numFmtId="178" fontId="6" fillId="154" borderId="153"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14" fillId="238" borderId="237" xfId="0"/>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14" fillId="238" borderId="237" xfId="0"/>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9" borderId="48" xfId="0">
      <alignment horizontal="center" vertical="center" wrapText="1"/>
    </xf>
    <xf numFmtId="49" fontId="6" fillId="78" borderId="77" xfId="0">
      <alignment horizontal="left" vertical="center" wrapText="1"/>
    </xf>
    <xf numFmtId="49" fontId="6" fillId="78" borderId="77" xfId="0">
      <alignment horizontal="left" vertical="center" wrapText="1"/>
    </xf>
    <xf numFmtId="49" fontId="6" fillId="78" borderId="77" xfId="0">
      <alignment horizontal="left" vertical="center" wrapText="1"/>
    </xf>
    <xf numFmtId="0" fontId="7" fillId="65" borderId="64" xfId="0"/>
    <xf numFmtId="0" fontId="7" fillId="66" borderId="65" xfId="0"/>
    <xf numFmtId="0" fontId="8" fillId="67" borderId="66" xfId="0">
      <alignment horizontal="left" vertical="center"/>
    </xf>
    <xf numFmtId="178" fontId="6" fillId="277" borderId="276" xfId="0">
      <alignment horizontal="center" vertical="center"/>
    </xf>
    <xf numFmtId="178" fontId="6" fillId="153" borderId="152" xfId="0">
      <alignment horizontal="right" vertical="center"/>
    </xf>
    <xf numFmtId="178" fontId="6" fillId="154" borderId="153" xfId="0">
      <alignment horizontal="right" vertical="center"/>
    </xf>
    <xf numFmtId="49" fontId="10" fillId="222" borderId="221" xfId="0">
      <alignment horizontal="center" vertical="center" wrapText="1"/>
    </xf>
    <xf numFmtId="49" fontId="10" fillId="103" borderId="102" xfId="0">
      <alignment horizontal="left" vertical="center" wrapText="1"/>
    </xf>
    <xf numFmtId="49" fontId="10" fillId="103" borderId="102" xfId="0">
      <alignment horizontal="left" vertical="center" wrapText="1"/>
    </xf>
    <xf numFmtId="49" fontId="10" fillId="103" borderId="102" xfId="0">
      <alignment horizontal="left" vertical="center" wrapText="1"/>
    </xf>
    <xf numFmtId="0" fontId="14" fillId="238" borderId="237" xfId="0"/>
    <xf numFmtId="0" fontId="8" fillId="48" borderId="47" xfId="0">
      <alignment horizontal="center" vertical="center" wrapText="1"/>
    </xf>
    <xf numFmtId="0" fontId="8" fillId="70" borderId="69" xfId="0">
      <alignment horizontal="left" vertical="center"/>
    </xf>
    <xf numFmtId="0" fontId="6" fillId="72" borderId="71" xfId="0">
      <alignment horizontal="center" vertical="center" wrapText="1"/>
    </xf>
    <xf numFmtId="0" fontId="6" fillId="108" borderId="107" xfId="0">
      <alignment horizontal="right" vertical="center"/>
    </xf>
    <xf numFmtId="0" fontId="6" fillId="108" borderId="107" xfId="0">
      <alignment horizontal="right" vertical="center"/>
    </xf>
    <xf numFmtId="0" fontId="6" fillId="101" borderId="100" xfId="0">
      <alignment horizontal="center" vertical="center" wrapText="1"/>
    </xf>
    <xf numFmtId="49" fontId="6" fillId="87" borderId="86" xfId="0">
      <alignment horizontal="left" vertical="center" wrapText="1"/>
    </xf>
    <xf numFmtId="49" fontId="6" fillId="87" borderId="86" xfId="0">
      <alignment horizontal="left" vertical="center" wrapText="1"/>
    </xf>
    <xf numFmtId="49" fontId="6" fillId="87" borderId="86" xfId="0">
      <alignment horizontal="left" vertical="center" wrapText="1"/>
    </xf>
    <xf numFmtId="0" fontId="14" fillId="238" borderId="237" xfId="0"/>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55" borderId="54" xfId="0">
      <alignment horizontal="left" vertical="center"/>
    </xf>
    <xf numFmtId="0" fontId="8" fillId="55" borderId="54" xfId="0">
      <alignment horizontal="left" vertical="center"/>
    </xf>
    <xf numFmtId="0" fontId="8" fillId="55" borderId="54" xfId="0">
      <alignment horizontal="left" vertical="center"/>
    </xf>
    <xf numFmtId="0" fontId="8" fillId="179" borderId="178" xfId="0">
      <alignment horizontal="right" vertical="center"/>
    </xf>
    <xf numFmtId="0" fontId="8" fillId="57" borderId="56" xfId="0">
      <alignment horizontal="center" vertical="center"/>
    </xf>
    <xf numFmtId="0" fontId="8" fillId="179" borderId="178" xfId="0">
      <alignment horizontal="right" vertical="center"/>
    </xf>
    <xf numFmtId="0" fontId="8" fillId="179" borderId="178" xfId="0">
      <alignment horizontal="right" vertical="center"/>
    </xf>
    <xf numFmtId="0" fontId="6" fillId="58" borderId="57" xfId="0">
      <alignment horizontal="center" vertical="center"/>
    </xf>
    <xf numFmtId="49" fontId="6" fillId="59" borderId="58" xfId="0">
      <alignment horizontal="left" vertical="center" wrapText="1"/>
    </xf>
    <xf numFmtId="49" fontId="6" fillId="59" borderId="58" xfId="0">
      <alignment horizontal="left" vertical="center" wrapText="1"/>
    </xf>
    <xf numFmtId="49" fontId="6" fillId="59" borderId="58"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195" borderId="194" xfId="0">
      <alignment horizontal="left" vertical="center"/>
    </xf>
    <xf numFmtId="0" fontId="5" fillId="195" borderId="194" xfId="0">
      <alignment horizontal="left" vertical="center"/>
    </xf>
    <xf numFmtId="0" fontId="5" fillId="195" borderId="194"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4" borderId="173" xfId="0">
      <alignment horizontal="right" vertical="center"/>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8" borderId="167"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81" borderId="180" xfId="0">
      <alignment horizontal="center" vertical="center"/>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169" borderId="168" xfId="0">
      <alignment horizontal="center" vertical="center"/>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95" borderId="94" xfId="0"/>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5" fillId="23" borderId="22" xfId="0">
      <alignment horizontal="center" vertical="center"/>
    </xf>
    <xf numFmtId="0" fontId="5" fillId="23" borderId="22" xfId="0">
      <alignment horizontal="center" vertical="center"/>
    </xf>
    <xf numFmtId="0" fontId="5" fillId="23" borderId="22" xfId="0">
      <alignment horizontal="center" vertical="center"/>
    </xf>
    <xf numFmtId="0" fontId="5" fillId="24" borderId="23" xfId="0">
      <alignment horizontal="right" vertical="center"/>
    </xf>
    <xf numFmtId="0" fontId="5" fillId="23" borderId="22" xfId="0">
      <alignment horizontal="center" vertical="center"/>
    </xf>
    <xf numFmtId="0" fontId="5" fillId="24" borderId="23" xfId="0">
      <alignment horizontal="right" vertical="center"/>
    </xf>
    <xf numFmtId="0" fontId="5" fillId="24" borderId="23" xfId="0">
      <alignment horizontal="right" vertical="center"/>
    </xf>
    <xf numFmtId="0" fontId="6" fillId="25" borderId="24" xfId="0">
      <alignment horizontal="center" vertical="center"/>
    </xf>
    <xf numFmtId="0" fontId="5" fillId="195" borderId="194" xfId="0">
      <alignment horizontal="left" vertical="center"/>
    </xf>
    <xf numFmtId="0" fontId="5" fillId="195" borderId="194" xfId="0">
      <alignment horizontal="left" vertical="center"/>
    </xf>
    <xf numFmtId="0" fontId="5" fillId="195" borderId="194" xfId="0">
      <alignment horizontal="lef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27" borderId="26" xfId="0">
      <alignment horizontal="right" vertical="center"/>
    </xf>
    <xf numFmtId="0" fontId="6" fillId="27" borderId="26" xfId="0">
      <alignment horizontal="right" vertical="center"/>
    </xf>
    <xf numFmtId="0" fontId="6" fillId="25" borderId="24" xfId="0">
      <alignment horizontal="center" vertical="center"/>
    </xf>
    <xf numFmtId="0" fontId="6" fillId="170" borderId="169" xfId="0">
      <alignment horizontal="left" vertical="center"/>
    </xf>
    <xf numFmtId="0" fontId="6" fillId="170" borderId="169" xfId="0">
      <alignment horizontal="left" vertical="center"/>
    </xf>
    <xf numFmtId="0" fontId="6" fillId="170" borderId="169" xfId="0">
      <alignment horizontal="left" vertical="center"/>
    </xf>
    <xf numFmtId="49" fontId="6" fillId="172" borderId="171" xfId="0">
      <alignment horizontal="left" vertical="center" wrapText="1"/>
    </xf>
    <xf numFmtId="0" fontId="6" fillId="173" borderId="172" xfId="0">
      <alignment horizontal="left" vertical="center" wrapText="1"/>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5" borderId="174" xfId="0">
      <alignment horizontal="center" vertical="center"/>
    </xf>
    <xf numFmtId="0" fontId="6" fillId="174" borderId="173" xfId="0">
      <alignment horizontal="right" vertical="center"/>
    </xf>
    <xf numFmtId="0" fontId="6" fillId="174" borderId="173" xfId="0">
      <alignment horizontal="right" vertical="center"/>
    </xf>
    <xf numFmtId="0" fontId="6" fillId="174" borderId="173" xfId="0">
      <alignment horizontal="right" vertical="center"/>
    </xf>
    <xf numFmtId="0" fontId="8" fillId="176" borderId="175" xfId="0">
      <alignment horizontal="center" vertical="center"/>
    </xf>
    <xf numFmtId="0" fontId="8" fillId="168" borderId="167"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6" borderId="175" xfId="0">
      <alignment horizontal="center" vertical="center"/>
    </xf>
    <xf numFmtId="0" fontId="8" fillId="169" borderId="168" xfId="0">
      <alignment horizontal="center" vertical="center"/>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6" borderId="175" xfId="0">
      <alignment horizontal="center" vertical="center"/>
    </xf>
    <xf numFmtId="0" fontId="8" fillId="176" borderId="175" xfId="0">
      <alignment horizontal="center" vertical="center"/>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177" borderId="176" xfId="0">
      <alignment horizontal="center"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7" fontId="6" fillId="51" borderId="50" xfId="0">
      <alignment horizontal="right" vertical="center"/>
    </xf>
    <xf numFmtId="177" fontId="6" fillId="51" borderId="50"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41" borderId="40" xfId="0">
      <alignment horizontal="left" vertical="center"/>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7" fillId="65" borderId="64" xfId="0"/>
    <xf numFmtId="0" fontId="7" fillId="95" borderId="94" xfId="0"/>
    <xf numFmtId="0" fontId="8" fillId="74" borderId="73" xfId="0">
      <alignment horizontal="left" vertical="center" wrapText="1"/>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2" borderId="41"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48" borderId="47" xfId="0">
      <alignment horizontal="center" vertical="center" wrapText="1"/>
    </xf>
    <xf numFmtId="0" fontId="8" fillId="41" borderId="40" xfId="0">
      <alignment horizontal="left" vertical="center"/>
    </xf>
    <xf numFmtId="0" fontId="6" fillId="44" borderId="43" xfId="0">
      <alignment horizontal="center" vertical="center" wrapText="1"/>
    </xf>
    <xf numFmtId="0" fontId="6" fillId="54" borderId="53" xfId="0">
      <alignment horizontal="right" vertical="center"/>
    </xf>
    <xf numFmtId="0" fontId="6" fillId="54" borderId="53" xfId="0">
      <alignment horizontal="right" vertical="center"/>
    </xf>
    <xf numFmtId="0" fontId="6" fillId="46" borderId="45"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xf numFmtId="0" fontId="8" fillId="74" borderId="73" xfId="0">
      <alignment horizontal="left" vertical="center" wrapText="1"/>
    </xf>
    <xf numFmtId="0" fontId="8" fillId="50" borderId="49" xfId="0">
      <alignment horizontal="center" vertical="center" wrapText="1"/>
    </xf>
    <xf numFmtId="0" fontId="8" fillId="41" borderId="40" xfId="0">
      <alignment horizontal="left" vertical="center"/>
    </xf>
    <xf numFmtId="0" fontId="6" fillId="44" borderId="43" xfId="0">
      <alignment horizontal="center" vertical="center" wrapText="1"/>
    </xf>
    <xf numFmtId="178" fontId="6" fillId="75" borderId="74" xfId="0">
      <alignment horizontal="right" vertical="center"/>
    </xf>
    <xf numFmtId="178" fontId="6" fillId="75" borderId="74" xfId="0">
      <alignment horizontal="right" vertical="center"/>
    </xf>
    <xf numFmtId="49" fontId="6" fillId="94" borderId="93" xfId="0">
      <alignment horizontal="center" vertical="center" wrapText="1"/>
    </xf>
    <xf numFmtId="49" fontId="6" fillId="47" borderId="46" xfId="0">
      <alignment horizontal="left" vertical="center" wrapText="1"/>
    </xf>
    <xf numFmtId="49" fontId="6" fillId="47" borderId="46" xfId="0">
      <alignment horizontal="left" vertical="center" wrapText="1"/>
    </xf>
    <xf numFmtId="49" fontId="6" fillId="47" borderId="46" xfId="0">
      <alignment horizontal="left" vertical="center" wrapText="1"/>
    </xf>
  </cellXfs>
  <cellStyles count="1">
    <cellStyle name="Normal" xfId="0"/>
  </cellStyles>
  <colors>
    <indexedColors>
      <rgbColor/>
      <rgbColor/>
      <rgbColor/>
      <rgbColor/>
      <rgbColor/>
      <rgbColor/>
      <rgbColor/>
      <rgbColor/>
      <rgbColor/>
      <rgbColor rgb="FFFFFF"/>
      <rgbColor rgb="0000FF"/>
      <rgbColor rgb="00FF00"/>
      <rgbColor rgb="FF0000"/>
      <rgbColor rgb="00FFFF"/>
      <rgbColor rgb="FF00FF"/>
      <rgbColor rgb="FFFF00"/>
      <rgbColor rgb="000080"/>
      <rgbColor rgb="008000"/>
      <rgbColor rgb="800000"/>
      <rgbColor rgb="008080"/>
      <rgbColor rgb="800080"/>
      <rgbColor rgb="808000"/>
      <rgbColor rgb="C0C0C0"/>
      <rgbColor rgb="808080"/>
      <rgbColor rgb="FF9999"/>
      <rgbColor rgb="663399"/>
      <rgbColor rgb="CCFFFF"/>
      <rgbColor rgb="FFFFCC"/>
      <rgbColor rgb="660066"/>
      <rgbColor rgb="8080FF"/>
      <rgbColor rgb="CC6600"/>
      <rgbColor rgb="FFCCCC"/>
      <rgbColor rgb="800000"/>
      <rgbColor rgb="FF00FF"/>
      <rgbColor rgb="00FFFF"/>
      <rgbColor rgb="FFFF00"/>
      <rgbColor rgb="800080"/>
      <rgbColor rgb="000080"/>
      <rgbColor rgb="808000"/>
      <rgbColor rgb="FF0000"/>
      <rgbColor rgb="FFCC00"/>
      <rgbColor rgb="FFFFCC"/>
      <rgbColor rgb="CCFFCC"/>
      <rgbColor rgb="99FFFF"/>
      <rgbColor rgb="FFCC99"/>
      <rgbColor rgb="CC99FF"/>
      <rgbColor rgb="FF99CC"/>
      <rgbColor rgb="99CCFF"/>
      <rgbColor rgb="FF6633"/>
      <rgbColor rgb="CCCC33"/>
      <rgbColor rgb="00CC99"/>
      <rgbColor rgb="00CCFF"/>
      <rgbColor rgb="0099FF"/>
      <rgbColor rgb="0066FF"/>
      <rgbColor rgb="FFFFFF"/>
      <rgbColor rgb="969696"/>
      <rgbColor rgb="808080"/>
      <rgbColor rgb="00FFFF"/>
      <rgbColor rgb="FF0000"/>
      <rgbColor rgb="80FF80"/>
      <rgbColor rgb="80FFFF"/>
      <rgbColor rgb="C0C0C0"/>
      <rgbColor rgb="A0A0A0"/>
      <rgbColor rgb="F0F0F0"/>
    </indexedColors>
  </colors>
</styleSheet>
</file>

<file path=xl/_rels/workbook.xml.rels><?xml version="1.0" encoding="UTF-8" standalone="yes"?><Relationships xmlns="http://schemas.openxmlformats.org/package/2006/relationships" 
><Relationship Target="styles.xml" Type="http://schemas.openxmlformats.org/officeDocument/2006/relationships/styles" Id="rId1" /><Relationship Target="worksheets/sheet1.xml" Type="http://schemas.openxmlformats.org/officeDocument/2006/relationships/worksheet" Id="rId2" /><Relationship Target="worksheets/sheet2.xml" Type="http://schemas.openxmlformats.org/officeDocument/2006/relationships/worksheet" Id="rId3" /><Relationship Target="worksheets/sheet3.xml" Type="http://schemas.openxmlformats.org/officeDocument/2006/relationships/worksheet" Id="rId4" /><Relationship Target="worksheets/sheet4.xml" Type="http://schemas.openxmlformats.org/officeDocument/2006/relationships/worksheet" Id="rId5" /><Relationship Target="worksheets/sheet5.xml" Type="http://schemas.openxmlformats.org/officeDocument/2006/relationships/worksheet" Id="rId6" /><Relationship Target="worksheets/sheet6.xml" Type="http://schemas.openxmlformats.org/officeDocument/2006/relationships/worksheet" Id="rId7" /><Relationship Target="worksheets/sheet7.xml" Type="http://schemas.openxmlformats.org/officeDocument/2006/relationships/worksheet" Id="rId8" /><Relationship Target="worksheets/sheet8.xml" Type="http://schemas.openxmlformats.org/officeDocument/2006/relationships/worksheet" Id="rId9" /><Relationship Target="worksheets/sheet9.xml" Type="http://schemas.openxmlformats.org/officeDocument/2006/relationships/worksheet" Id="rId10" /><Relationship Target="worksheets/sheet10.xml" Type="http://schemas.openxmlformats.org/officeDocument/2006/relationships/worksheet" Id="rId11" /><Relationship Target="sharedStrings.xml" Type="http://schemas.openxmlformats.org/officeDocument/2006/relationships/sharedStrings" Id="rId12" /><Relationship Target="theme/theme1.xml" Type="http://schemas.openxmlformats.org/officeDocument/2006/relationships/theme" Id="rId13"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250"/>
  <sheetViews>
    <sheetView topLeftCell="A1" zoomScaleNormal="100" zoomScalePageLayoutView="60" workbookViewId="0">
      <pane topLeftCell="B207" activePane="bottomRight" state="frozen"/>
      <selection activeCell="A1" sqref="A1"/>
    </sheetView>
  </sheetViews>
  <sheetFormatPr defaultColWidth="8" defaultRowHeight="14.25"/>
  <cols>
    <col min="1" max="1" width="32.4117647058824" style="16"/>
    <col min="2" max="2" width="26.5294117647059" style="16"/>
    <col min="3" max="3" width="36.5686274509804" style="16"/>
    <col min="4" max="4" width="20.6509803921569" style="16"/>
    <col min="5" max="5" width="5.44705882352941" style="16"/>
    <col min="6" max="6" width="9.46274509803922" style="16"/>
    <col min="7" max="7" width="10.6117647058824" style="16"/>
    <col min="8" max="8" width="5.16078431372549" style="16"/>
    <col min="9" max="9" width="36.5686274509804" style="16"/>
    <col min="10" max="10" width="36.5686274509804" style="16"/>
    <col min="11" max="11" width="36.5686274509804" style="16"/>
  </cols>
  <sheetData>
    <row r="1" ht="38.25" customHeight="1">
      <c r="A1" s="277" t="s">
        <v>0</v>
      </c>
      <c r="B1" s="278"/>
      <c r="C1" s="279"/>
      <c r="D1" s="280"/>
      <c r="E1" s="281"/>
      <c r="F1" s="282"/>
      <c r="G1" s="283"/>
      <c r="H1" s="284"/>
      <c r="I1" s="285"/>
      <c r="J1" s="286"/>
      <c r="K1" s="287"/>
    </row>
    <row r="2" ht="22.5" customHeight="1">
      <c r="A2" s="288" t="s">
        <v>1</v>
      </c>
      <c r="B2" s="289"/>
      <c r="C2" s="290"/>
      <c r="D2" s="291"/>
      <c r="E2" s="292"/>
      <c r="F2" s="293"/>
      <c r="G2" s="294"/>
      <c r="H2" s="295"/>
      <c r="I2" s="296"/>
      <c r="J2" s="297"/>
      <c r="K2" s="298"/>
    </row>
    <row r="3" ht="22.5" customHeight="1">
      <c r="A3" s="299" t="s">
        <v>2</v>
      </c>
      <c r="B3" s="300"/>
      <c r="C3" s="301"/>
      <c r="D3" s="302"/>
      <c r="E3" s="303"/>
      <c r="F3" s="304"/>
      <c r="G3" s="305"/>
      <c r="H3" s="306"/>
      <c r="I3" s="307"/>
      <c r="J3" s="308"/>
      <c r="K3" s="309" t="s">
        <v>3</v>
      </c>
    </row>
    <row r="4" ht="22.5" customHeight="1">
      <c r="A4" s="310" t="s">
        <v>4</v>
      </c>
      <c r="B4" s="311" t="s">
        <v>5</v>
      </c>
      <c r="C4" s="312" t="s">
        <v>6</v>
      </c>
      <c r="D4" s="313" t="s">
        <v>7</v>
      </c>
      <c r="E4" s="314" t="s">
        <v>8</v>
      </c>
      <c r="F4" s="315" t="s">
        <v>9</v>
      </c>
      <c r="G4" s="316"/>
      <c r="H4" s="317" t="s">
        <v>10</v>
      </c>
      <c r="I4" s="318" t="s">
        <v>11</v>
      </c>
      <c r="J4" s="319" t="s">
        <v>12</v>
      </c>
      <c r="K4" s="320" t="s">
        <v>13</v>
      </c>
    </row>
    <row r="5" ht="22.5" customHeight="1">
      <c r="A5" s="321"/>
      <c r="B5" s="322"/>
      <c r="C5" s="323"/>
      <c r="D5" s="324"/>
      <c r="E5" s="325"/>
      <c r="F5" s="326" t="s">
        <v>14</v>
      </c>
      <c r="G5" s="327" t="s">
        <v>15</v>
      </c>
      <c r="H5" s="328"/>
      <c r="I5" s="329"/>
      <c r="J5" s="330"/>
      <c r="K5" s="331"/>
    </row>
    <row r="6" ht="22.5" customHeight="1">
      <c r="A6" s="332" t="s">
        <v>16</v>
      </c>
      <c r="B6" s="333"/>
      <c r="C6" s="334"/>
      <c r="D6" s="335"/>
      <c r="E6" s="336"/>
      <c r="F6" s="337"/>
      <c r="G6" s="338"/>
      <c r="H6" s="339"/>
      <c r="I6" s="340"/>
      <c r="J6" s="341"/>
      <c r="K6" s="342"/>
    </row>
    <row r="7" ht="22.5" customHeight="1">
      <c r="A7" s="343" t="s">
        <v>17</v>
      </c>
      <c r="B7" s="344" t="s">
        <v>18</v>
      </c>
      <c r="C7" s="345" t="s">
        <v>19</v>
      </c>
      <c r="D7" s="346">
        <v>0</v>
      </c>
      <c r="E7" s="347"/>
      <c r="F7" s="348"/>
      <c r="G7" s="349"/>
      <c r="H7" s="350"/>
      <c r="I7" s="351"/>
      <c r="J7" s="352"/>
      <c r="K7" s="353"/>
    </row>
    <row r="8" ht="22.5" customHeight="1">
      <c r="A8" s="354"/>
      <c r="B8" s="355"/>
      <c r="C8" s="356" t="s">
        <v>20</v>
      </c>
      <c r="D8" s="346">
        <v>0</v>
      </c>
      <c r="E8" s="357"/>
      <c r="F8" s="358"/>
      <c r="G8" s="359"/>
      <c r="H8" s="360"/>
      <c r="I8" s="361"/>
      <c r="J8" s="362"/>
      <c r="K8" s="363"/>
    </row>
    <row r="9" ht="22.5" customHeight="1">
      <c r="A9" s="364"/>
      <c r="B9" s="365"/>
      <c r="C9" s="366" t="s">
        <v>21</v>
      </c>
      <c r="D9" s="346">
        <f>D7-D8</f>
        <v>0</v>
      </c>
      <c r="E9" s="367" t="s">
        <v>22</v>
      </c>
      <c r="F9" s="368">
        <v>0</v>
      </c>
      <c r="G9" s="369">
        <v>0</v>
      </c>
      <c r="H9" s="370" t="s">
        <v>23</v>
      </c>
      <c r="I9" s="371"/>
      <c r="J9" s="372"/>
      <c r="K9" s="373"/>
    </row>
    <row r="10" ht="22.5" customHeight="1">
      <c r="A10" s="374" t="s">
        <v>24</v>
      </c>
      <c r="B10" s="375" t="s">
        <v>25</v>
      </c>
      <c r="C10" s="376" t="s">
        <v>19</v>
      </c>
      <c r="D10" s="346">
        <v>0</v>
      </c>
      <c r="E10" s="377"/>
      <c r="F10" s="378"/>
      <c r="G10" s="379"/>
      <c r="H10" s="380"/>
      <c r="I10" s="381"/>
      <c r="J10" s="382"/>
      <c r="K10" s="383"/>
    </row>
    <row r="11" ht="22.5" customHeight="1">
      <c r="A11" s="384"/>
      <c r="B11" s="385"/>
      <c r="C11" s="386" t="s">
        <v>20</v>
      </c>
      <c r="D11" s="346">
        <v>0</v>
      </c>
      <c r="E11" s="387"/>
      <c r="F11" s="388"/>
      <c r="G11" s="389"/>
      <c r="H11" s="390"/>
      <c r="I11" s="391"/>
      <c r="J11" s="392"/>
      <c r="K11" s="393"/>
    </row>
    <row r="12" ht="22.5" customHeight="1">
      <c r="A12" s="394"/>
      <c r="B12" s="395"/>
      <c r="C12" s="396" t="s">
        <v>21</v>
      </c>
      <c r="D12" s="346">
        <f>D10-D11</f>
        <v>0</v>
      </c>
      <c r="E12" s="397" t="s">
        <v>22</v>
      </c>
      <c r="F12" s="398">
        <v>0</v>
      </c>
      <c r="G12" s="399">
        <v>0</v>
      </c>
      <c r="H12" s="400" t="s">
        <v>23</v>
      </c>
      <c r="I12" s="401"/>
      <c r="J12" s="402"/>
      <c r="K12" s="403"/>
    </row>
    <row r="13" ht="22.5" customHeight="1">
      <c r="A13" s="404" t="s">
        <v>26</v>
      </c>
      <c r="B13" s="405" t="s">
        <v>27</v>
      </c>
      <c r="C13" s="406" t="s">
        <v>28</v>
      </c>
      <c r="D13" s="346">
        <v>0</v>
      </c>
      <c r="E13" s="407"/>
      <c r="F13" s="408"/>
      <c r="G13" s="409"/>
      <c r="H13" s="410"/>
      <c r="I13" s="411"/>
      <c r="J13" s="412"/>
      <c r="K13" s="413"/>
    </row>
    <row r="14" ht="22.5" customHeight="1">
      <c r="A14" s="414"/>
      <c r="B14" s="415"/>
      <c r="C14" s="416" t="s">
        <v>29</v>
      </c>
      <c r="D14" s="346">
        <v>0</v>
      </c>
      <c r="E14" s="417"/>
      <c r="F14" s="418"/>
      <c r="G14" s="419"/>
      <c r="H14" s="420"/>
      <c r="I14" s="421"/>
      <c r="J14" s="422"/>
      <c r="K14" s="423"/>
    </row>
    <row r="15" ht="22.5" customHeight="1">
      <c r="A15" s="424"/>
      <c r="B15" s="425"/>
      <c r="C15" s="426" t="s">
        <v>21</v>
      </c>
      <c r="D15" s="346">
        <f>D13-D14</f>
        <v>0</v>
      </c>
      <c r="E15" s="427" t="s">
        <v>22</v>
      </c>
      <c r="F15" s="428">
        <v>0</v>
      </c>
      <c r="G15" s="429">
        <v>0</v>
      </c>
      <c r="H15" s="430" t="s">
        <v>23</v>
      </c>
      <c r="I15" s="431"/>
      <c r="J15" s="432"/>
      <c r="K15" s="433"/>
    </row>
    <row r="16" ht="22.5" customHeight="1">
      <c r="A16" s="434" t="s">
        <v>30</v>
      </c>
      <c r="B16" s="435" t="s">
        <v>31</v>
      </c>
      <c r="C16" s="436" t="s">
        <v>32</v>
      </c>
      <c r="D16" s="346">
        <v>0</v>
      </c>
      <c r="E16" s="437"/>
      <c r="F16" s="438"/>
      <c r="G16" s="439"/>
      <c r="H16" s="440"/>
      <c r="I16" s="441"/>
      <c r="J16" s="442"/>
      <c r="K16" s="443"/>
    </row>
    <row r="17" ht="22.5" customHeight="1">
      <c r="A17" s="444"/>
      <c r="B17" s="445"/>
      <c r="C17" s="446" t="s">
        <v>33</v>
      </c>
      <c r="D17" s="346">
        <v>0</v>
      </c>
      <c r="E17" s="447"/>
      <c r="F17" s="448"/>
      <c r="G17" s="449"/>
      <c r="H17" s="450"/>
      <c r="I17" s="451"/>
      <c r="J17" s="452"/>
      <c r="K17" s="453"/>
    </row>
    <row r="18" ht="22.5" customHeight="1">
      <c r="A18" s="454"/>
      <c r="B18" s="455"/>
      <c r="C18" s="456" t="s">
        <v>21</v>
      </c>
      <c r="D18" s="346">
        <f>D16-D17</f>
        <v>0</v>
      </c>
      <c r="E18" s="457" t="s">
        <v>22</v>
      </c>
      <c r="F18" s="458">
        <v>0</v>
      </c>
      <c r="G18" s="459">
        <v>0</v>
      </c>
      <c r="H18" s="460" t="s">
        <v>23</v>
      </c>
      <c r="I18" s="461"/>
      <c r="J18" s="462"/>
      <c r="K18" s="463"/>
    </row>
    <row r="19" ht="22.5" customHeight="1">
      <c r="A19" s="464" t="s">
        <v>34</v>
      </c>
      <c r="B19" s="465"/>
      <c r="C19" s="466"/>
      <c r="D19" s="467"/>
      <c r="E19" s="468"/>
      <c r="F19" s="469"/>
      <c r="G19" s="470"/>
      <c r="H19" s="471"/>
      <c r="I19" s="472"/>
      <c r="J19" s="473"/>
      <c r="K19" s="474"/>
    </row>
    <row r="20" ht="22.5" customHeight="1">
      <c r="A20" s="475" t="s">
        <v>35</v>
      </c>
      <c r="B20" s="476" t="s">
        <v>36</v>
      </c>
      <c r="C20" s="477" t="s">
        <v>37</v>
      </c>
      <c r="D20" s="346">
        <v>0</v>
      </c>
      <c r="E20" s="478"/>
      <c r="F20" s="479"/>
      <c r="G20" s="480"/>
      <c r="H20" s="481"/>
      <c r="I20" s="482"/>
      <c r="J20" s="483"/>
      <c r="K20" s="484"/>
    </row>
    <row r="21" ht="22.5" customHeight="1">
      <c r="A21" s="485"/>
      <c r="B21" s="486"/>
      <c r="C21" s="487" t="s">
        <v>38</v>
      </c>
      <c r="D21" s="346">
        <v>0</v>
      </c>
      <c r="E21" s="488"/>
      <c r="F21" s="489"/>
      <c r="G21" s="490"/>
      <c r="H21" s="491"/>
      <c r="I21" s="492"/>
      <c r="J21" s="493"/>
      <c r="K21" s="494"/>
    </row>
    <row r="22" ht="22.5" customHeight="1">
      <c r="A22" s="495"/>
      <c r="B22" s="496"/>
      <c r="C22" s="497" t="s">
        <v>39</v>
      </c>
      <c r="D22" s="346">
        <f>D20-D21</f>
        <v>0</v>
      </c>
      <c r="E22" s="498" t="s">
        <v>22</v>
      </c>
      <c r="F22" s="499">
        <v>0</v>
      </c>
      <c r="G22" s="500">
        <v>0</v>
      </c>
      <c r="H22" s="501" t="s">
        <v>23</v>
      </c>
      <c r="I22" s="502"/>
      <c r="J22" s="503"/>
      <c r="K22" s="504"/>
    </row>
    <row r="23" ht="22.5" customHeight="1">
      <c r="A23" s="505"/>
      <c r="B23" s="506"/>
      <c r="C23" s="507" t="s">
        <v>40</v>
      </c>
      <c r="D23" s="346">
        <v>0</v>
      </c>
      <c r="E23" s="508"/>
      <c r="F23" s="509"/>
      <c r="G23" s="510"/>
      <c r="H23" s="511"/>
      <c r="I23" s="512"/>
      <c r="J23" s="513"/>
      <c r="K23" s="514"/>
    </row>
    <row r="24" ht="22.5" customHeight="1">
      <c r="A24" s="515"/>
      <c r="B24" s="516"/>
      <c r="C24" s="517" t="s">
        <v>41</v>
      </c>
      <c r="D24" s="346">
        <f>D23-D21</f>
        <v>0</v>
      </c>
      <c r="E24" s="518" t="s">
        <v>22</v>
      </c>
      <c r="F24" s="519">
        <v>0</v>
      </c>
      <c r="G24" s="520">
        <v>0</v>
      </c>
      <c r="H24" s="521" t="s">
        <v>23</v>
      </c>
      <c r="I24" s="522"/>
      <c r="J24" s="523"/>
      <c r="K24" s="524"/>
    </row>
    <row r="25" ht="22.5" customHeight="1">
      <c r="A25" s="525" t="s">
        <v>42</v>
      </c>
      <c r="B25" s="526" t="s">
        <v>43</v>
      </c>
      <c r="C25" s="527" t="s">
        <v>44</v>
      </c>
      <c r="D25" s="346">
        <v>0</v>
      </c>
      <c r="E25" s="528"/>
      <c r="F25" s="529"/>
      <c r="G25" s="530"/>
      <c r="H25" s="531"/>
      <c r="I25" s="532"/>
      <c r="J25" s="533"/>
      <c r="K25" s="534"/>
    </row>
    <row r="26" ht="22.5" customHeight="1">
      <c r="A26" s="535"/>
      <c r="B26" s="536"/>
      <c r="C26" s="537" t="s">
        <v>45</v>
      </c>
      <c r="D26" s="538">
        <v>0</v>
      </c>
      <c r="E26" s="539"/>
      <c r="F26" s="540"/>
      <c r="G26" s="541"/>
      <c r="H26" s="542"/>
      <c r="I26" s="543"/>
      <c r="J26" s="544"/>
      <c r="K26" s="545"/>
    </row>
    <row r="27" ht="22.5" customHeight="1">
      <c r="A27" s="546"/>
      <c r="B27" s="547"/>
      <c r="C27" s="548" t="s">
        <v>46</v>
      </c>
      <c r="D27" s="346">
        <f>D25-D26</f>
        <v>0</v>
      </c>
      <c r="E27" s="549" t="s">
        <v>22</v>
      </c>
      <c r="F27" s="550">
        <v>0</v>
      </c>
      <c r="G27" s="551">
        <v>0</v>
      </c>
      <c r="H27" s="552" t="s">
        <v>23</v>
      </c>
      <c r="I27" s="553"/>
      <c r="J27" s="554"/>
      <c r="K27" s="555"/>
    </row>
    <row r="28" ht="22.5" customHeight="1">
      <c r="A28" s="556" t="s">
        <v>47</v>
      </c>
      <c r="B28" s="557" t="s">
        <v>48</v>
      </c>
      <c r="C28" s="558" t="s">
        <v>49</v>
      </c>
      <c r="D28" s="346">
        <v>0</v>
      </c>
      <c r="E28" s="559"/>
      <c r="F28" s="560"/>
      <c r="G28" s="561"/>
      <c r="H28" s="562"/>
      <c r="I28" s="563"/>
      <c r="J28" s="564"/>
      <c r="K28" s="565"/>
    </row>
    <row r="29" ht="22.5" customHeight="1">
      <c r="A29" s="566"/>
      <c r="B29" s="567"/>
      <c r="C29" s="568" t="s">
        <v>50</v>
      </c>
      <c r="D29" s="346">
        <v>0</v>
      </c>
      <c r="E29" s="569"/>
      <c r="F29" s="570"/>
      <c r="G29" s="571"/>
      <c r="H29" s="572"/>
      <c r="I29" s="573"/>
      <c r="J29" s="574"/>
      <c r="K29" s="575"/>
    </row>
    <row r="30" ht="22.5" customHeight="1">
      <c r="A30" s="576"/>
      <c r="B30" s="577"/>
      <c r="C30" s="578" t="s">
        <v>51</v>
      </c>
      <c r="D30" s="346">
        <f>D28-D29</f>
        <v>0</v>
      </c>
      <c r="E30" s="579" t="s">
        <v>22</v>
      </c>
      <c r="F30" s="580">
        <v>0</v>
      </c>
      <c r="G30" s="581">
        <v>0</v>
      </c>
      <c r="H30" s="582" t="s">
        <v>23</v>
      </c>
      <c r="I30" s="583"/>
      <c r="J30" s="584"/>
      <c r="K30" s="585"/>
    </row>
    <row r="31" ht="22.5" customHeight="1">
      <c r="A31" s="586" t="s">
        <v>52</v>
      </c>
      <c r="B31" s="587" t="s">
        <v>53</v>
      </c>
      <c r="C31" s="588" t="s">
        <v>54</v>
      </c>
      <c r="D31" s="346">
        <v>0</v>
      </c>
      <c r="E31" s="589"/>
      <c r="F31" s="590"/>
      <c r="G31" s="591"/>
      <c r="H31" s="592"/>
      <c r="I31" s="593"/>
      <c r="J31" s="594"/>
      <c r="K31" s="595"/>
    </row>
    <row r="32" ht="22.5" customHeight="1">
      <c r="A32" s="596"/>
      <c r="B32" s="597"/>
      <c r="C32" s="598" t="s">
        <v>55</v>
      </c>
      <c r="D32" s="346">
        <v>0</v>
      </c>
      <c r="E32" s="599"/>
      <c r="F32" s="600"/>
      <c r="G32" s="601"/>
      <c r="H32" s="602"/>
      <c r="I32" s="603"/>
      <c r="J32" s="604"/>
      <c r="K32" s="605"/>
    </row>
    <row r="33" ht="22.5" customHeight="1">
      <c r="A33" s="606"/>
      <c r="B33" s="607"/>
      <c r="C33" s="608" t="s">
        <v>56</v>
      </c>
      <c r="D33" s="609">
        <v>0</v>
      </c>
      <c r="E33" s="610"/>
      <c r="F33" s="611"/>
      <c r="G33" s="612"/>
      <c r="H33" s="613"/>
      <c r="I33" s="614"/>
      <c r="J33" s="615"/>
      <c r="K33" s="616"/>
    </row>
    <row r="34" ht="22.5" customHeight="1">
      <c r="A34" s="617"/>
      <c r="B34" s="618"/>
      <c r="C34" s="619" t="s">
        <v>57</v>
      </c>
      <c r="D34" s="346">
        <f>D31-D32</f>
        <v>0</v>
      </c>
      <c r="E34" s="620" t="s">
        <v>22</v>
      </c>
      <c r="F34" s="621">
        <v>0</v>
      </c>
      <c r="G34" s="622">
        <v>0</v>
      </c>
      <c r="H34" s="623" t="s">
        <v>23</v>
      </c>
      <c r="I34" s="624"/>
      <c r="J34" s="625"/>
      <c r="K34" s="626"/>
    </row>
    <row r="35" ht="22.5" customHeight="1">
      <c r="A35" s="627"/>
      <c r="B35" s="628"/>
      <c r="C35" s="629" t="s">
        <v>58</v>
      </c>
      <c r="D35" s="346">
        <f>D31-D33</f>
        <v>0</v>
      </c>
      <c r="E35" s="630" t="s">
        <v>22</v>
      </c>
      <c r="F35" s="631">
        <v>0</v>
      </c>
      <c r="G35" s="632">
        <v>0</v>
      </c>
      <c r="H35" s="633" t="s">
        <v>23</v>
      </c>
      <c r="I35" s="634"/>
      <c r="J35" s="635"/>
      <c r="K35" s="636"/>
    </row>
    <row r="36" ht="22.5" customHeight="1">
      <c r="A36" s="637" t="s">
        <v>59</v>
      </c>
      <c r="B36" s="638" t="s">
        <v>60</v>
      </c>
      <c r="C36" s="639" t="s">
        <v>61</v>
      </c>
      <c r="D36" s="346">
        <v>0</v>
      </c>
      <c r="E36" s="640"/>
      <c r="F36" s="641"/>
      <c r="G36" s="642"/>
      <c r="H36" s="643"/>
      <c r="I36" s="644"/>
      <c r="J36" s="645"/>
      <c r="K36" s="646"/>
    </row>
    <row r="37" ht="22.5" customHeight="1">
      <c r="A37" s="647"/>
      <c r="B37" s="648"/>
      <c r="C37" s="649" t="s">
        <v>62</v>
      </c>
      <c r="D37" s="346">
        <v>0</v>
      </c>
      <c r="E37" s="650"/>
      <c r="F37" s="651"/>
      <c r="G37" s="652"/>
      <c r="H37" s="653"/>
      <c r="I37" s="654"/>
      <c r="J37" s="655"/>
      <c r="K37" s="656"/>
    </row>
    <row r="38" ht="22.5" customHeight="1">
      <c r="A38" s="657"/>
      <c r="B38" s="658"/>
      <c r="C38" s="659" t="s">
        <v>63</v>
      </c>
      <c r="D38" s="660">
        <v>0</v>
      </c>
      <c r="E38" s="661"/>
      <c r="F38" s="662"/>
      <c r="G38" s="663"/>
      <c r="H38" s="664"/>
      <c r="I38" s="665"/>
      <c r="J38" s="666"/>
      <c r="K38" s="667"/>
    </row>
    <row r="39" ht="22.5" customHeight="1">
      <c r="A39" s="668"/>
      <c r="B39" s="669"/>
      <c r="C39" s="670" t="s">
        <v>64</v>
      </c>
      <c r="D39" s="346">
        <f>D37-D38</f>
        <v>0</v>
      </c>
      <c r="E39" s="671" t="s">
        <v>22</v>
      </c>
      <c r="F39" s="672">
        <v>0</v>
      </c>
      <c r="G39" s="673">
        <v>0</v>
      </c>
      <c r="H39" s="674" t="s">
        <v>23</v>
      </c>
      <c r="I39" s="675"/>
      <c r="J39" s="676"/>
      <c r="K39" s="677"/>
    </row>
    <row r="40" ht="22.5" customHeight="1">
      <c r="A40" s="678"/>
      <c r="B40" s="679"/>
      <c r="C40" s="680" t="s">
        <v>65</v>
      </c>
      <c r="D40" s="681">
        <f>D36-D37</f>
        <v>0</v>
      </c>
      <c r="E40" s="682" t="s">
        <v>22</v>
      </c>
      <c r="F40" s="683">
        <v>0</v>
      </c>
      <c r="G40" s="684">
        <v>0</v>
      </c>
      <c r="H40" s="685" t="s">
        <v>23</v>
      </c>
      <c r="I40" s="686"/>
      <c r="J40" s="687"/>
      <c r="K40" s="688"/>
    </row>
    <row r="41" ht="22.5" customHeight="1">
      <c r="A41" s="689"/>
      <c r="B41" s="690"/>
      <c r="C41" s="691" t="s">
        <v>66</v>
      </c>
      <c r="D41" s="692">
        <v>0</v>
      </c>
      <c r="E41" s="693" t="s">
        <v>22</v>
      </c>
      <c r="F41" s="694">
        <v>0</v>
      </c>
      <c r="G41" s="695">
        <v>0</v>
      </c>
      <c r="H41" s="696" t="s">
        <v>23</v>
      </c>
      <c r="I41" s="697"/>
      <c r="J41" s="698"/>
      <c r="K41" s="699"/>
    </row>
    <row r="42" ht="22.5" customHeight="1">
      <c r="A42" s="700"/>
      <c r="B42" s="701"/>
      <c r="C42" s="702" t="s">
        <v>67</v>
      </c>
      <c r="D42" s="703">
        <f>(D36-D37)-D41</f>
        <v>0</v>
      </c>
      <c r="E42" s="704" t="s">
        <v>22</v>
      </c>
      <c r="F42" s="705">
        <v>0</v>
      </c>
      <c r="G42" s="706">
        <v>0</v>
      </c>
      <c r="H42" s="707" t="s">
        <v>23</v>
      </c>
      <c r="I42" s="708"/>
      <c r="J42" s="709"/>
      <c r="K42" s="710"/>
    </row>
    <row r="43" ht="22.5" customHeight="1">
      <c r="A43" s="711" t="s">
        <v>68</v>
      </c>
      <c r="B43" s="712" t="s">
        <v>69</v>
      </c>
      <c r="C43" s="713" t="s">
        <v>70</v>
      </c>
      <c r="D43" s="346">
        <v>0</v>
      </c>
      <c r="E43" s="714"/>
      <c r="F43" s="715"/>
      <c r="G43" s="716"/>
      <c r="H43" s="717"/>
      <c r="I43" s="718"/>
      <c r="J43" s="719"/>
      <c r="K43" s="720"/>
    </row>
    <row r="44" ht="22.5" customHeight="1">
      <c r="A44" s="721"/>
      <c r="B44" s="722"/>
      <c r="C44" s="723" t="s">
        <v>71</v>
      </c>
      <c r="D44" s="346">
        <v>0</v>
      </c>
      <c r="E44" s="724"/>
      <c r="F44" s="725"/>
      <c r="G44" s="726"/>
      <c r="H44" s="727"/>
      <c r="I44" s="728"/>
      <c r="J44" s="729"/>
      <c r="K44" s="730"/>
    </row>
    <row r="45" ht="22.5" customHeight="1">
      <c r="A45" s="731"/>
      <c r="B45" s="732"/>
      <c r="C45" s="733" t="s">
        <v>72</v>
      </c>
      <c r="D45" s="734">
        <v>0</v>
      </c>
      <c r="E45" s="735"/>
      <c r="F45" s="736"/>
      <c r="G45" s="737"/>
      <c r="H45" s="738"/>
      <c r="I45" s="739"/>
      <c r="J45" s="740"/>
      <c r="K45" s="741"/>
    </row>
    <row r="46" ht="22.5" customHeight="1">
      <c r="A46" s="742"/>
      <c r="B46" s="743"/>
      <c r="C46" s="744" t="s">
        <v>64</v>
      </c>
      <c r="D46" s="346">
        <f>D44-D45</f>
        <v>0</v>
      </c>
      <c r="E46" s="745" t="s">
        <v>22</v>
      </c>
      <c r="F46" s="746">
        <v>0</v>
      </c>
      <c r="G46" s="747">
        <v>0</v>
      </c>
      <c r="H46" s="748" t="s">
        <v>23</v>
      </c>
      <c r="I46" s="749"/>
      <c r="J46" s="750"/>
      <c r="K46" s="751"/>
    </row>
    <row r="47" ht="22.5" customHeight="1">
      <c r="A47" s="752"/>
      <c r="B47" s="753"/>
      <c r="C47" s="754" t="s">
        <v>73</v>
      </c>
      <c r="D47" s="681">
        <f>D43-D44</f>
        <v>0</v>
      </c>
      <c r="E47" s="755" t="s">
        <v>22</v>
      </c>
      <c r="F47" s="756">
        <v>0</v>
      </c>
      <c r="G47" s="757">
        <v>0</v>
      </c>
      <c r="H47" s="758" t="s">
        <v>23</v>
      </c>
      <c r="I47" s="759"/>
      <c r="J47" s="760"/>
      <c r="K47" s="761"/>
    </row>
    <row r="48" ht="22.5" customHeight="1">
      <c r="A48" s="762"/>
      <c r="B48" s="763"/>
      <c r="C48" s="764" t="s">
        <v>74</v>
      </c>
      <c r="D48" s="692">
        <v>0</v>
      </c>
      <c r="E48" s="765" t="s">
        <v>22</v>
      </c>
      <c r="F48" s="766">
        <v>0</v>
      </c>
      <c r="G48" s="767">
        <v>0</v>
      </c>
      <c r="H48" s="768" t="s">
        <v>23</v>
      </c>
      <c r="I48" s="769"/>
      <c r="J48" s="770"/>
      <c r="K48" s="771"/>
    </row>
    <row r="49" ht="22.5" customHeight="1">
      <c r="A49" s="772"/>
      <c r="B49" s="773"/>
      <c r="C49" s="774" t="s">
        <v>75</v>
      </c>
      <c r="D49" s="346">
        <f>(D43-D44)-D48</f>
        <v>0</v>
      </c>
      <c r="E49" s="775" t="s">
        <v>22</v>
      </c>
      <c r="F49" s="776">
        <v>0</v>
      </c>
      <c r="G49" s="777">
        <v>0</v>
      </c>
      <c r="H49" s="778" t="s">
        <v>23</v>
      </c>
      <c r="I49" s="779"/>
      <c r="J49" s="780"/>
      <c r="K49" s="781"/>
    </row>
    <row r="50" ht="22.5" customHeight="1">
      <c r="A50" s="782" t="s">
        <v>76</v>
      </c>
      <c r="B50" s="783"/>
      <c r="C50" s="784"/>
      <c r="D50" s="785"/>
      <c r="E50" s="786"/>
      <c r="F50" s="787"/>
      <c r="G50" s="788"/>
      <c r="H50" s="789"/>
      <c r="I50" s="790"/>
      <c r="J50" s="791"/>
      <c r="K50" s="792"/>
    </row>
    <row r="51" ht="22.5" customHeight="1">
      <c r="A51" s="793" t="s">
        <v>77</v>
      </c>
      <c r="B51" s="794" t="s">
        <v>78</v>
      </c>
      <c r="C51" s="795" t="s">
        <v>79</v>
      </c>
      <c r="D51" s="346">
        <v>0</v>
      </c>
      <c r="E51" s="796"/>
      <c r="F51" s="797"/>
      <c r="G51" s="798"/>
      <c r="H51" s="799"/>
      <c r="I51" s="800"/>
      <c r="J51" s="801"/>
      <c r="K51" s="802"/>
    </row>
    <row r="52" ht="22.5" customHeight="1">
      <c r="A52" s="803"/>
      <c r="B52" s="804"/>
      <c r="C52" s="805" t="s">
        <v>80</v>
      </c>
      <c r="D52" s="346">
        <v>0</v>
      </c>
      <c r="E52" s="806"/>
      <c r="F52" s="807"/>
      <c r="G52" s="808"/>
      <c r="H52" s="809"/>
      <c r="I52" s="810"/>
      <c r="J52" s="811"/>
      <c r="K52" s="812"/>
    </row>
    <row r="53" ht="22.5" customHeight="1">
      <c r="A53" s="813"/>
      <c r="B53" s="814"/>
      <c r="C53" s="815" t="s">
        <v>81</v>
      </c>
      <c r="D53" s="346">
        <f>IF(D51=0,0,D52/D51)*100</f>
        <v>0</v>
      </c>
      <c r="E53" s="816" t="s">
        <v>22</v>
      </c>
      <c r="F53" s="817">
        <v>95</v>
      </c>
      <c r="G53" s="818">
        <v>105</v>
      </c>
      <c r="H53" s="819" t="s">
        <v>23</v>
      </c>
      <c r="I53" s="820"/>
      <c r="J53" s="821"/>
      <c r="K53" s="822"/>
    </row>
    <row r="54" ht="22.5" customHeight="1">
      <c r="A54" s="823"/>
      <c r="B54" s="824"/>
      <c r="C54" s="825" t="s">
        <v>82</v>
      </c>
      <c r="D54" s="346">
        <v>0</v>
      </c>
      <c r="E54" s="826"/>
      <c r="F54" s="827"/>
      <c r="G54" s="828"/>
      <c r="H54" s="829"/>
      <c r="I54" s="830"/>
      <c r="J54" s="831"/>
      <c r="K54" s="832"/>
    </row>
    <row r="55" ht="22.5" customHeight="1">
      <c r="A55" s="833"/>
      <c r="B55" s="834"/>
      <c r="C55" s="835" t="s">
        <v>83</v>
      </c>
      <c r="D55" s="346">
        <f>IF(D54=0,0,D52/D54-1)*100</f>
        <v>0</v>
      </c>
      <c r="E55" s="836" t="s">
        <v>22</v>
      </c>
      <c r="F55" s="837">
        <v>5</v>
      </c>
      <c r="G55" s="838">
        <v>20</v>
      </c>
      <c r="H55" s="839" t="s">
        <v>23</v>
      </c>
      <c r="I55" s="840"/>
      <c r="J55" s="841"/>
      <c r="K55" s="842"/>
    </row>
    <row r="56" ht="22.5" customHeight="1">
      <c r="A56" s="843" t="s">
        <v>84</v>
      </c>
      <c r="B56" s="844" t="s">
        <v>85</v>
      </c>
      <c r="C56" s="845" t="s">
        <v>79</v>
      </c>
      <c r="D56" s="346">
        <v>0</v>
      </c>
      <c r="E56" s="846"/>
      <c r="F56" s="847"/>
      <c r="G56" s="848"/>
      <c r="H56" s="849"/>
      <c r="I56" s="850"/>
      <c r="J56" s="851"/>
      <c r="K56" s="852"/>
    </row>
    <row r="57" ht="22.5" customHeight="1">
      <c r="A57" s="853"/>
      <c r="B57" s="854"/>
      <c r="C57" s="855" t="s">
        <v>80</v>
      </c>
      <c r="D57" s="346">
        <v>0</v>
      </c>
      <c r="E57" s="856"/>
      <c r="F57" s="857"/>
      <c r="G57" s="858"/>
      <c r="H57" s="859"/>
      <c r="I57" s="860"/>
      <c r="J57" s="861"/>
      <c r="K57" s="862"/>
    </row>
    <row r="58" ht="22.5" customHeight="1">
      <c r="A58" s="863"/>
      <c r="B58" s="864"/>
      <c r="C58" s="865" t="s">
        <v>81</v>
      </c>
      <c r="D58" s="346">
        <f>IF(D56=0,0,D57/D56)*100</f>
        <v>0</v>
      </c>
      <c r="E58" s="866" t="s">
        <v>22</v>
      </c>
      <c r="F58" s="867">
        <v>95</v>
      </c>
      <c r="G58" s="868">
        <v>105</v>
      </c>
      <c r="H58" s="869" t="s">
        <v>23</v>
      </c>
      <c r="I58" s="870"/>
      <c r="J58" s="871"/>
      <c r="K58" s="872"/>
    </row>
    <row r="59" ht="22.5" customHeight="1">
      <c r="A59" s="873"/>
      <c r="B59" s="874"/>
      <c r="C59" s="875" t="s">
        <v>82</v>
      </c>
      <c r="D59" s="346">
        <v>0</v>
      </c>
      <c r="E59" s="876"/>
      <c r="F59" s="877"/>
      <c r="G59" s="878"/>
      <c r="H59" s="879"/>
      <c r="I59" s="880"/>
      <c r="J59" s="881"/>
      <c r="K59" s="882"/>
    </row>
    <row r="60" ht="22.5" customHeight="1">
      <c r="A60" s="883"/>
      <c r="B60" s="884"/>
      <c r="C60" s="885" t="s">
        <v>83</v>
      </c>
      <c r="D60" s="346">
        <f>IF(D59=0,0,D57/D59-1)*100</f>
        <v>0</v>
      </c>
      <c r="E60" s="886" t="s">
        <v>22</v>
      </c>
      <c r="F60" s="887">
        <v>5</v>
      </c>
      <c r="G60" s="888">
        <v>20</v>
      </c>
      <c r="H60" s="889" t="s">
        <v>23</v>
      </c>
      <c r="I60" s="890"/>
      <c r="J60" s="891"/>
      <c r="K60" s="892"/>
    </row>
    <row r="61" ht="22.5" customHeight="1">
      <c r="A61" s="893" t="s">
        <v>86</v>
      </c>
      <c r="B61" s="894" t="s">
        <v>87</v>
      </c>
      <c r="C61" s="895" t="s">
        <v>79</v>
      </c>
      <c r="D61" s="346">
        <v>0</v>
      </c>
      <c r="E61" s="896"/>
      <c r="F61" s="897"/>
      <c r="G61" s="898"/>
      <c r="H61" s="899"/>
      <c r="I61" s="900"/>
      <c r="J61" s="901"/>
      <c r="K61" s="902"/>
    </row>
    <row r="62" ht="22.5" customHeight="1">
      <c r="A62" s="903"/>
      <c r="B62" s="904"/>
      <c r="C62" s="905" t="s">
        <v>80</v>
      </c>
      <c r="D62" s="681">
        <v>0</v>
      </c>
      <c r="E62" s="906"/>
      <c r="F62" s="907"/>
      <c r="G62" s="908"/>
      <c r="H62" s="909"/>
      <c r="I62" s="910"/>
      <c r="J62" s="911"/>
      <c r="K62" s="912"/>
    </row>
    <row r="63" ht="22.5" customHeight="1">
      <c r="A63" s="913"/>
      <c r="B63" s="914"/>
      <c r="C63" s="915" t="s">
        <v>88</v>
      </c>
      <c r="D63" s="916">
        <v>0</v>
      </c>
      <c r="E63" s="917"/>
      <c r="F63" s="918"/>
      <c r="G63" s="919"/>
      <c r="H63" s="920"/>
      <c r="I63" s="921"/>
      <c r="J63" s="922"/>
      <c r="K63" s="923"/>
    </row>
    <row r="64" ht="22.5" customHeight="1">
      <c r="A64" s="924"/>
      <c r="B64" s="925"/>
      <c r="C64" s="926" t="s">
        <v>81</v>
      </c>
      <c r="D64" s="692">
        <f>IF(D61=0,0,D62/D61)*100</f>
        <v>0</v>
      </c>
      <c r="E64" s="927" t="s">
        <v>22</v>
      </c>
      <c r="F64" s="928">
        <v>95</v>
      </c>
      <c r="G64" s="929">
        <v>105</v>
      </c>
      <c r="H64" s="930" t="s">
        <v>23</v>
      </c>
      <c r="I64" s="931"/>
      <c r="J64" s="932"/>
      <c r="K64" s="933"/>
    </row>
    <row r="65" ht="22.5" customHeight="1">
      <c r="A65" s="934"/>
      <c r="B65" s="935"/>
      <c r="C65" s="936" t="s">
        <v>82</v>
      </c>
      <c r="D65" s="346">
        <v>0</v>
      </c>
      <c r="E65" s="937"/>
      <c r="F65" s="938"/>
      <c r="G65" s="939"/>
      <c r="H65" s="940"/>
      <c r="I65" s="941"/>
      <c r="J65" s="942"/>
      <c r="K65" s="943"/>
    </row>
    <row r="66" ht="22.5" customHeight="1">
      <c r="A66" s="944"/>
      <c r="B66" s="945"/>
      <c r="C66" s="946" t="s">
        <v>88</v>
      </c>
      <c r="D66" s="947">
        <v>0</v>
      </c>
      <c r="E66" s="948"/>
      <c r="F66" s="949"/>
      <c r="G66" s="950"/>
      <c r="H66" s="951"/>
      <c r="I66" s="952"/>
      <c r="J66" s="953"/>
      <c r="K66" s="954"/>
    </row>
    <row r="67" ht="22.5" customHeight="1">
      <c r="A67" s="955"/>
      <c r="B67" s="956"/>
      <c r="C67" s="957" t="s">
        <v>83</v>
      </c>
      <c r="D67" s="692">
        <f>IF(D65=0,0,D62/D65-1)*100</f>
        <v>0</v>
      </c>
      <c r="E67" s="958" t="s">
        <v>22</v>
      </c>
      <c r="F67" s="959">
        <v>5</v>
      </c>
      <c r="G67" s="960">
        <v>20</v>
      </c>
      <c r="H67" s="961" t="s">
        <v>23</v>
      </c>
      <c r="I67" s="962"/>
      <c r="J67" s="963"/>
      <c r="K67" s="964"/>
    </row>
    <row r="68" ht="22.5" customHeight="1">
      <c r="A68" s="965"/>
      <c r="B68" s="966"/>
      <c r="C68" s="967" t="s">
        <v>89</v>
      </c>
      <c r="D68" s="346">
        <f>IF(D65-D66=0,0,(D62-D63)/(D65-D66)-1)*100</f>
        <v>0</v>
      </c>
      <c r="E68" s="968" t="s">
        <v>22</v>
      </c>
      <c r="F68" s="969">
        <v>5</v>
      </c>
      <c r="G68" s="970">
        <v>20</v>
      </c>
      <c r="H68" s="971" t="s">
        <v>23</v>
      </c>
      <c r="I68" s="972"/>
      <c r="J68" s="973"/>
      <c r="K68" s="974"/>
    </row>
    <row r="69" ht="22.5" customHeight="1">
      <c r="A69" s="975" t="s">
        <v>90</v>
      </c>
      <c r="B69" s="976" t="s">
        <v>91</v>
      </c>
      <c r="C69" s="977" t="s">
        <v>80</v>
      </c>
      <c r="D69" s="346">
        <v>0</v>
      </c>
      <c r="E69" s="978"/>
      <c r="F69" s="979"/>
      <c r="G69" s="980"/>
      <c r="H69" s="981"/>
      <c r="I69" s="982"/>
      <c r="J69" s="983"/>
      <c r="K69" s="984"/>
    </row>
    <row r="70" ht="22.5" customHeight="1">
      <c r="A70" s="985"/>
      <c r="B70" s="986"/>
      <c r="C70" s="987" t="s">
        <v>92</v>
      </c>
      <c r="D70" s="346">
        <f>IF(D16=0,0,D69/D16)*100</f>
        <v>0</v>
      </c>
      <c r="E70" s="988" t="s">
        <v>22</v>
      </c>
      <c r="F70" s="989">
        <v>30</v>
      </c>
      <c r="G70" s="990">
        <v>100</v>
      </c>
      <c r="H70" s="991" t="s">
        <v>23</v>
      </c>
      <c r="I70" s="992"/>
      <c r="J70" s="993"/>
      <c r="K70" s="994"/>
    </row>
    <row r="71" ht="22.5" customHeight="1">
      <c r="A71" s="995"/>
      <c r="B71" s="996"/>
      <c r="C71" s="997" t="s">
        <v>82</v>
      </c>
      <c r="D71" s="346">
        <v>0</v>
      </c>
      <c r="E71" s="998"/>
      <c r="F71" s="999"/>
      <c r="G71" s="1000"/>
      <c r="H71" s="1001"/>
      <c r="I71" s="1002"/>
      <c r="J71" s="1003"/>
      <c r="K71" s="1004"/>
    </row>
    <row r="72" ht="22.5" customHeight="1">
      <c r="A72" s="1005"/>
      <c r="B72" s="1006"/>
      <c r="C72" s="1007" t="s">
        <v>83</v>
      </c>
      <c r="D72" s="346">
        <f>IF(D71=0,0,D69/D71-1)*100</f>
        <v>0</v>
      </c>
      <c r="E72" s="1008"/>
      <c r="F72" s="1009"/>
      <c r="G72" s="1010"/>
      <c r="H72" s="1011"/>
      <c r="I72" s="1012"/>
      <c r="J72" s="1013"/>
      <c r="K72" s="1014"/>
    </row>
    <row r="73" ht="22.5" customHeight="1">
      <c r="A73" s="1015" t="s">
        <v>93</v>
      </c>
      <c r="B73" s="1016" t="s">
        <v>94</v>
      </c>
      <c r="C73" s="1017" t="s">
        <v>80</v>
      </c>
      <c r="D73" s="346">
        <v>0</v>
      </c>
      <c r="E73" s="1018"/>
      <c r="F73" s="1019"/>
      <c r="G73" s="1020"/>
      <c r="H73" s="1021"/>
      <c r="I73" s="1022"/>
      <c r="J73" s="1023"/>
      <c r="K73" s="1024"/>
    </row>
    <row r="74" ht="22.5" customHeight="1">
      <c r="A74" s="1025"/>
      <c r="B74" s="1026"/>
      <c r="C74" s="1027" t="s">
        <v>95</v>
      </c>
      <c r="D74" s="346">
        <f>IF(D57=0,0,D73/D57)*100</f>
        <v>0</v>
      </c>
      <c r="E74" s="1028" t="s">
        <v>22</v>
      </c>
      <c r="F74" s="1029">
        <v>0</v>
      </c>
      <c r="G74" s="1030">
        <v>5</v>
      </c>
      <c r="H74" s="1031" t="s">
        <v>23</v>
      </c>
      <c r="I74" s="1032"/>
      <c r="J74" s="1033"/>
      <c r="K74" s="1034"/>
    </row>
    <row r="75" ht="22.5" customHeight="1">
      <c r="A75" s="1035"/>
      <c r="B75" s="1036"/>
      <c r="C75" s="1037" t="s">
        <v>82</v>
      </c>
      <c r="D75" s="346">
        <v>0</v>
      </c>
      <c r="E75" s="1038"/>
      <c r="F75" s="1039"/>
      <c r="G75" s="1040"/>
      <c r="H75" s="1041"/>
      <c r="I75" s="1042"/>
      <c r="J75" s="1043"/>
      <c r="K75" s="1044"/>
    </row>
    <row r="76" ht="22.5" customHeight="1">
      <c r="A76" s="1045"/>
      <c r="B76" s="1046"/>
      <c r="C76" s="1047" t="s">
        <v>83</v>
      </c>
      <c r="D76" s="346">
        <f>IF(D75=0,0,D73/D75-1)*100</f>
        <v>0</v>
      </c>
      <c r="E76" s="1048" t="s">
        <v>22</v>
      </c>
      <c r="F76" s="1049"/>
      <c r="G76" s="1050">
        <v>0</v>
      </c>
      <c r="H76" s="1051" t="s">
        <v>23</v>
      </c>
      <c r="I76" s="1052"/>
      <c r="J76" s="1053"/>
      <c r="K76" s="1054"/>
    </row>
    <row r="77" ht="22.5" customHeight="1">
      <c r="A77" s="1055" t="s">
        <v>96</v>
      </c>
      <c r="B77" s="1056" t="s">
        <v>97</v>
      </c>
      <c r="C77" s="1057" t="s">
        <v>80</v>
      </c>
      <c r="D77" s="346">
        <v>0</v>
      </c>
      <c r="E77" s="1058"/>
      <c r="F77" s="1059"/>
      <c r="G77" s="1060"/>
      <c r="H77" s="1061"/>
      <c r="I77" s="1062"/>
      <c r="J77" s="1063"/>
      <c r="K77" s="1064"/>
    </row>
    <row r="78" ht="22.5" customHeight="1">
      <c r="A78" s="1065"/>
      <c r="B78" s="1066"/>
      <c r="C78" s="1067" t="s">
        <v>98</v>
      </c>
      <c r="D78" s="346">
        <f>IF(D57=0,0,D77/D57)*100</f>
        <v>0</v>
      </c>
      <c r="E78" s="1068" t="s">
        <v>22</v>
      </c>
      <c r="F78" s="1069">
        <v>0</v>
      </c>
      <c r="G78" s="1070">
        <v>5</v>
      </c>
      <c r="H78" s="1071" t="s">
        <v>23</v>
      </c>
      <c r="I78" s="1072"/>
      <c r="J78" s="1073"/>
      <c r="K78" s="1074"/>
    </row>
    <row r="79" ht="22.5" customHeight="1">
      <c r="A79" s="1075"/>
      <c r="B79" s="1076"/>
      <c r="C79" s="1077" t="s">
        <v>82</v>
      </c>
      <c r="D79" s="346">
        <v>0</v>
      </c>
      <c r="E79" s="1078"/>
      <c r="F79" s="1079"/>
      <c r="G79" s="1080"/>
      <c r="H79" s="1081"/>
      <c r="I79" s="1082"/>
      <c r="J79" s="1083"/>
      <c r="K79" s="1084"/>
    </row>
    <row r="80" ht="22.5" customHeight="1">
      <c r="A80" s="1085"/>
      <c r="B80" s="1086"/>
      <c r="C80" s="1087" t="s">
        <v>83</v>
      </c>
      <c r="D80" s="346">
        <f>IF(D79=0,0,D77/D79-1)*100</f>
        <v>0</v>
      </c>
      <c r="E80" s="1088" t="s">
        <v>22</v>
      </c>
      <c r="F80" s="1089"/>
      <c r="G80" s="1090">
        <v>0</v>
      </c>
      <c r="H80" s="1091" t="s">
        <v>23</v>
      </c>
      <c r="I80" s="1092"/>
      <c r="J80" s="1093"/>
      <c r="K80" s="1094"/>
    </row>
    <row r="81" ht="22.5" customHeight="1">
      <c r="A81" s="1095" t="s">
        <v>99</v>
      </c>
      <c r="B81" s="1096" t="s">
        <v>100</v>
      </c>
      <c r="C81" s="1097" t="s">
        <v>79</v>
      </c>
      <c r="D81" s="346">
        <v>0</v>
      </c>
      <c r="E81" s="1098"/>
      <c r="F81" s="1099"/>
      <c r="G81" s="1100"/>
      <c r="H81" s="1101"/>
      <c r="I81" s="1102"/>
      <c r="J81" s="1103"/>
      <c r="K81" s="1104"/>
    </row>
    <row r="82" ht="22.5" customHeight="1">
      <c r="A82" s="1105"/>
      <c r="B82" s="1106"/>
      <c r="C82" s="1107" t="s">
        <v>80</v>
      </c>
      <c r="D82" s="346">
        <v>0</v>
      </c>
      <c r="E82" s="1108"/>
      <c r="F82" s="1109"/>
      <c r="G82" s="1110"/>
      <c r="H82" s="1111"/>
      <c r="I82" s="1112"/>
      <c r="J82" s="1113"/>
      <c r="K82" s="1114"/>
    </row>
    <row r="83" ht="22.5" customHeight="1">
      <c r="A83" s="1115"/>
      <c r="B83" s="1116"/>
      <c r="C83" s="1117" t="s">
        <v>81</v>
      </c>
      <c r="D83" s="346">
        <f>IF(D81=0,0,D82/D81)*100</f>
        <v>0</v>
      </c>
      <c r="E83" s="1118" t="s">
        <v>22</v>
      </c>
      <c r="F83" s="1119">
        <v>95</v>
      </c>
      <c r="G83" s="1120">
        <v>105</v>
      </c>
      <c r="H83" s="1121" t="s">
        <v>23</v>
      </c>
      <c r="I83" s="1122"/>
      <c r="J83" s="1123"/>
      <c r="K83" s="1124"/>
    </row>
    <row r="84" ht="22.5" customHeight="1">
      <c r="A84" s="1125"/>
      <c r="B84" s="1126"/>
      <c r="C84" s="1127" t="s">
        <v>101</v>
      </c>
      <c r="D84" s="346">
        <v>0</v>
      </c>
      <c r="E84" s="1128"/>
      <c r="F84" s="1129"/>
      <c r="G84" s="1130"/>
      <c r="H84" s="1131"/>
      <c r="I84" s="1132"/>
      <c r="J84" s="1133"/>
      <c r="K84" s="1134"/>
    </row>
    <row r="85" ht="22.5" customHeight="1">
      <c r="A85" s="1135"/>
      <c r="B85" s="1136"/>
      <c r="C85" s="1137" t="s">
        <v>102</v>
      </c>
      <c r="D85" s="346">
        <v>0</v>
      </c>
      <c r="E85" s="1138"/>
      <c r="F85" s="1139"/>
      <c r="G85" s="1140"/>
      <c r="H85" s="1141"/>
      <c r="I85" s="1142"/>
      <c r="J85" s="1143"/>
      <c r="K85" s="1144"/>
    </row>
    <row r="86" ht="22.5" customHeight="1">
      <c r="A86" s="1145"/>
      <c r="B86" s="1146"/>
      <c r="C86" s="1147" t="s">
        <v>103</v>
      </c>
      <c r="D86" s="346">
        <f>(D82-D84)-D85</f>
        <v>0</v>
      </c>
      <c r="E86" s="1148" t="s">
        <v>22</v>
      </c>
      <c r="F86" s="1149">
        <v>0</v>
      </c>
      <c r="G86" s="1150">
        <v>0</v>
      </c>
      <c r="H86" s="1151" t="s">
        <v>23</v>
      </c>
      <c r="I86" s="1152"/>
      <c r="J86" s="1153"/>
      <c r="K86" s="1154"/>
    </row>
    <row r="87" ht="22.5" customHeight="1">
      <c r="A87" s="1155"/>
      <c r="B87" s="1156"/>
      <c r="C87" s="1157" t="s">
        <v>82</v>
      </c>
      <c r="D87" s="346">
        <v>0</v>
      </c>
      <c r="E87" s="1158"/>
      <c r="F87" s="1159"/>
      <c r="G87" s="1160"/>
      <c r="H87" s="1161"/>
      <c r="I87" s="1162"/>
      <c r="J87" s="1163"/>
      <c r="K87" s="1164"/>
    </row>
    <row r="88" ht="22.5" customHeight="1">
      <c r="A88" s="1165"/>
      <c r="B88" s="1166"/>
      <c r="C88" s="1167" t="s">
        <v>83</v>
      </c>
      <c r="D88" s="346">
        <f>IF(D87=0,0,D82/D87-1)*100</f>
        <v>0</v>
      </c>
      <c r="E88" s="1168" t="s">
        <v>22</v>
      </c>
      <c r="F88" s="1169">
        <v>0</v>
      </c>
      <c r="G88" s="1170">
        <v>70</v>
      </c>
      <c r="H88" s="1171" t="s">
        <v>23</v>
      </c>
      <c r="I88" s="1172"/>
      <c r="J88" s="1173"/>
      <c r="K88" s="1174"/>
    </row>
    <row r="89" ht="22.5" customHeight="1">
      <c r="A89" s="1175"/>
      <c r="B89" s="1176"/>
      <c r="C89" s="1177" t="s">
        <v>104</v>
      </c>
      <c r="D89" s="1178">
        <v>0</v>
      </c>
      <c r="E89" s="1179" t="s">
        <v>22</v>
      </c>
      <c r="F89" s="1180">
        <v>0</v>
      </c>
      <c r="G89" s="1181"/>
      <c r="H89" s="1182" t="s">
        <v>23</v>
      </c>
      <c r="I89" s="1183"/>
      <c r="J89" s="1184"/>
      <c r="K89" s="1185"/>
    </row>
    <row r="90" ht="22.5" customHeight="1">
      <c r="A90" s="1186"/>
      <c r="B90" s="1187"/>
      <c r="C90" s="1188" t="s">
        <v>105</v>
      </c>
      <c r="D90" s="346">
        <f>D85-D89</f>
        <v>0</v>
      </c>
      <c r="E90" s="1189" t="s">
        <v>22</v>
      </c>
      <c r="F90" s="1190">
        <v>0</v>
      </c>
      <c r="G90" s="1191"/>
      <c r="H90" s="1192" t="s">
        <v>23</v>
      </c>
      <c r="I90" s="1193"/>
      <c r="J90" s="1194"/>
      <c r="K90" s="1195"/>
    </row>
    <row r="91" ht="22.5" customHeight="1">
      <c r="A91" s="1196" t="s">
        <v>106</v>
      </c>
      <c r="B91" s="1197" t="s">
        <v>107</v>
      </c>
      <c r="C91" s="1198" t="s">
        <v>79</v>
      </c>
      <c r="D91" s="346">
        <v>0</v>
      </c>
      <c r="E91" s="1199"/>
      <c r="F91" s="1200"/>
      <c r="G91" s="1201"/>
      <c r="H91" s="1202"/>
      <c r="I91" s="1203"/>
      <c r="J91" s="1204"/>
      <c r="K91" s="1205"/>
    </row>
    <row r="92" ht="22.5" customHeight="1">
      <c r="A92" s="1206"/>
      <c r="B92" s="1207"/>
      <c r="C92" s="1208" t="s">
        <v>80</v>
      </c>
      <c r="D92" s="346">
        <v>0</v>
      </c>
      <c r="E92" s="1209"/>
      <c r="F92" s="1210"/>
      <c r="G92" s="1211"/>
      <c r="H92" s="1212"/>
      <c r="I92" s="1213"/>
      <c r="J92" s="1214"/>
      <c r="K92" s="1215"/>
    </row>
    <row r="93" ht="22.5" customHeight="1">
      <c r="A93" s="1216"/>
      <c r="B93" s="1217"/>
      <c r="C93" s="1218" t="s">
        <v>81</v>
      </c>
      <c r="D93" s="346">
        <f>IF(D91=0,0,D92/D91)*100</f>
        <v>0</v>
      </c>
      <c r="E93" s="1219" t="s">
        <v>22</v>
      </c>
      <c r="F93" s="1220">
        <v>95</v>
      </c>
      <c r="G93" s="1221">
        <v>105</v>
      </c>
      <c r="H93" s="1222" t="s">
        <v>23</v>
      </c>
      <c r="I93" s="1223"/>
      <c r="J93" s="1224"/>
      <c r="K93" s="1225"/>
    </row>
    <row r="94" ht="22.5" customHeight="1">
      <c r="A94" s="1226"/>
      <c r="B94" s="1227"/>
      <c r="C94" s="1228" t="s">
        <v>82</v>
      </c>
      <c r="D94" s="346">
        <v>0</v>
      </c>
      <c r="E94" s="1229"/>
      <c r="F94" s="1230"/>
      <c r="G94" s="1231"/>
      <c r="H94" s="1232"/>
      <c r="I94" s="1233"/>
      <c r="J94" s="1234"/>
      <c r="K94" s="1235"/>
    </row>
    <row r="95" ht="22.5" customHeight="1">
      <c r="A95" s="1236"/>
      <c r="B95" s="1237"/>
      <c r="C95" s="1238" t="s">
        <v>83</v>
      </c>
      <c r="D95" s="346">
        <f>IF(D94=0,0,D92/D94-1)*100</f>
        <v>0</v>
      </c>
      <c r="E95" s="1239" t="s">
        <v>22</v>
      </c>
      <c r="F95" s="1240">
        <v>-30</v>
      </c>
      <c r="G95" s="1241">
        <v>30</v>
      </c>
      <c r="H95" s="1242" t="s">
        <v>23</v>
      </c>
      <c r="I95" s="1243"/>
      <c r="J95" s="1244"/>
      <c r="K95" s="1245"/>
    </row>
    <row r="96" ht="22.5" customHeight="1">
      <c r="A96" s="1246" t="s">
        <v>108</v>
      </c>
      <c r="B96" s="1247" t="s">
        <v>78</v>
      </c>
      <c r="C96" s="1248" t="s">
        <v>79</v>
      </c>
      <c r="D96" s="346">
        <v>0</v>
      </c>
      <c r="E96" s="1249"/>
      <c r="F96" s="1250"/>
      <c r="G96" s="1251"/>
      <c r="H96" s="1252"/>
      <c r="I96" s="1253"/>
      <c r="J96" s="1254"/>
      <c r="K96" s="1255"/>
    </row>
    <row r="97" ht="22.5" customHeight="1">
      <c r="A97" s="1256"/>
      <c r="B97" s="1257"/>
      <c r="C97" s="1258" t="s">
        <v>80</v>
      </c>
      <c r="D97" s="346">
        <v>0</v>
      </c>
      <c r="E97" s="1259"/>
      <c r="F97" s="1260"/>
      <c r="G97" s="1261"/>
      <c r="H97" s="1262"/>
      <c r="I97" s="1263"/>
      <c r="J97" s="1264"/>
      <c r="K97" s="1265"/>
    </row>
    <row r="98" ht="22.5" customHeight="1">
      <c r="A98" s="1266"/>
      <c r="B98" s="1267"/>
      <c r="C98" s="1268" t="s">
        <v>81</v>
      </c>
      <c r="D98" s="346">
        <f>IF(D96=0,0,D97/D96)*100</f>
        <v>0</v>
      </c>
      <c r="E98" s="1269" t="s">
        <v>22</v>
      </c>
      <c r="F98" s="1270">
        <v>95</v>
      </c>
      <c r="G98" s="1271">
        <v>105</v>
      </c>
      <c r="H98" s="1272" t="s">
        <v>23</v>
      </c>
      <c r="I98" s="1273"/>
      <c r="J98" s="1274"/>
      <c r="K98" s="1275"/>
    </row>
    <row r="99" ht="22.5" customHeight="1">
      <c r="A99" s="1276"/>
      <c r="B99" s="1277"/>
      <c r="C99" s="1278" t="s">
        <v>82</v>
      </c>
      <c r="D99" s="346">
        <v>0</v>
      </c>
      <c r="E99" s="1279"/>
      <c r="F99" s="1280"/>
      <c r="G99" s="1281"/>
      <c r="H99" s="1282"/>
      <c r="I99" s="1283"/>
      <c r="J99" s="1284"/>
      <c r="K99" s="1285"/>
    </row>
    <row r="100" ht="22.5" customHeight="1">
      <c r="A100" s="1286"/>
      <c r="B100" s="1287"/>
      <c r="C100" s="1288" t="s">
        <v>83</v>
      </c>
      <c r="D100" s="346">
        <f>IF(D99=0,0,D97/D99-1)*100</f>
        <v>0</v>
      </c>
      <c r="E100" s="1289" t="s">
        <v>22</v>
      </c>
      <c r="F100" s="1290">
        <v>0</v>
      </c>
      <c r="G100" s="1291">
        <v>15</v>
      </c>
      <c r="H100" s="1292" t="s">
        <v>23</v>
      </c>
      <c r="I100" s="1293"/>
      <c r="J100" s="1294"/>
      <c r="K100" s="1295"/>
    </row>
    <row r="101" ht="22.5" customHeight="1">
      <c r="A101" s="1296" t="s">
        <v>109</v>
      </c>
      <c r="B101" s="1297" t="s">
        <v>110</v>
      </c>
      <c r="C101" s="1298" t="s">
        <v>79</v>
      </c>
      <c r="D101" s="346">
        <v>0</v>
      </c>
      <c r="E101" s="1299"/>
      <c r="F101" s="1300"/>
      <c r="G101" s="1301"/>
      <c r="H101" s="1302"/>
      <c r="I101" s="1303"/>
      <c r="J101" s="1304"/>
      <c r="K101" s="1305"/>
    </row>
    <row r="102" ht="22.5" customHeight="1">
      <c r="A102" s="1306"/>
      <c r="B102" s="1307"/>
      <c r="C102" s="1308" t="s">
        <v>80</v>
      </c>
      <c r="D102" s="346">
        <v>0</v>
      </c>
      <c r="E102" s="1309"/>
      <c r="F102" s="1310"/>
      <c r="G102" s="1311"/>
      <c r="H102" s="1312"/>
      <c r="I102" s="1313"/>
      <c r="J102" s="1314"/>
      <c r="K102" s="1315"/>
    </row>
    <row r="103" ht="22.5" customHeight="1">
      <c r="A103" s="1316"/>
      <c r="B103" s="1317"/>
      <c r="C103" s="1318" t="s">
        <v>81</v>
      </c>
      <c r="D103" s="346">
        <f>IF(D101=0,0,D102/D101)*100</f>
        <v>0</v>
      </c>
      <c r="E103" s="1319" t="s">
        <v>22</v>
      </c>
      <c r="F103" s="1320">
        <v>95</v>
      </c>
      <c r="G103" s="1321">
        <v>105</v>
      </c>
      <c r="H103" s="1322" t="s">
        <v>23</v>
      </c>
      <c r="I103" s="1323"/>
      <c r="J103" s="1324"/>
      <c r="K103" s="1325"/>
    </row>
    <row r="104" ht="22.5" customHeight="1">
      <c r="A104" s="1326"/>
      <c r="B104" s="1327"/>
      <c r="C104" s="1328" t="s">
        <v>82</v>
      </c>
      <c r="D104" s="346">
        <v>0</v>
      </c>
      <c r="E104" s="1329"/>
      <c r="F104" s="1330"/>
      <c r="G104" s="1331"/>
      <c r="H104" s="1332"/>
      <c r="I104" s="1333"/>
      <c r="J104" s="1334"/>
      <c r="K104" s="1335"/>
    </row>
    <row r="105" ht="22.5" customHeight="1">
      <c r="A105" s="1336"/>
      <c r="B105" s="1337"/>
      <c r="C105" s="1338" t="s">
        <v>83</v>
      </c>
      <c r="D105" s="346">
        <f>IF(D104=0,0,D102/D104-1)*100</f>
        <v>0</v>
      </c>
      <c r="E105" s="1339" t="s">
        <v>22</v>
      </c>
      <c r="F105" s="1340">
        <v>0</v>
      </c>
      <c r="G105" s="1341">
        <v>15</v>
      </c>
      <c r="H105" s="1342" t="s">
        <v>23</v>
      </c>
      <c r="I105" s="1343"/>
      <c r="J105" s="1344"/>
      <c r="K105" s="1345"/>
    </row>
    <row r="106" ht="22.5" customHeight="1">
      <c r="A106" s="1346" t="s">
        <v>111</v>
      </c>
      <c r="B106" s="1347" t="s">
        <v>112</v>
      </c>
      <c r="C106" s="1348" t="s">
        <v>79</v>
      </c>
      <c r="D106" s="346">
        <v>0</v>
      </c>
      <c r="E106" s="1349"/>
      <c r="F106" s="1350"/>
      <c r="G106" s="1351"/>
      <c r="H106" s="1352"/>
      <c r="I106" s="1353"/>
      <c r="J106" s="1354"/>
      <c r="K106" s="1355"/>
    </row>
    <row r="107" ht="22.5" customHeight="1">
      <c r="A107" s="1356"/>
      <c r="B107" s="1357"/>
      <c r="C107" s="1358" t="s">
        <v>80</v>
      </c>
      <c r="D107" s="346">
        <v>0</v>
      </c>
      <c r="E107" s="1359" t="s">
        <v>22</v>
      </c>
      <c r="F107" s="1360">
        <v>0</v>
      </c>
      <c r="G107" s="1361">
        <v>0</v>
      </c>
      <c r="H107" s="1362" t="s">
        <v>23</v>
      </c>
      <c r="I107" s="1363"/>
      <c r="J107" s="1364"/>
      <c r="K107" s="1365"/>
    </row>
    <row r="108" ht="22.5" customHeight="1">
      <c r="A108" s="1366"/>
      <c r="B108" s="1367"/>
      <c r="C108" s="1368" t="s">
        <v>81</v>
      </c>
      <c r="D108" s="346">
        <f>IF(D106=0,0,D107/D106)*100</f>
        <v>0</v>
      </c>
      <c r="E108" s="1369" t="s">
        <v>22</v>
      </c>
      <c r="F108" s="1370">
        <v>95</v>
      </c>
      <c r="G108" s="1371">
        <v>105</v>
      </c>
      <c r="H108" s="1372" t="s">
        <v>23</v>
      </c>
      <c r="I108" s="1373"/>
      <c r="J108" s="1374"/>
      <c r="K108" s="1375"/>
    </row>
    <row r="109" ht="22.5" customHeight="1">
      <c r="A109" s="1376"/>
      <c r="B109" s="1377"/>
      <c r="C109" s="1378" t="s">
        <v>82</v>
      </c>
      <c r="D109" s="346">
        <v>0</v>
      </c>
      <c r="E109" s="1379"/>
      <c r="F109" s="1380"/>
      <c r="G109" s="1381"/>
      <c r="H109" s="1382"/>
      <c r="I109" s="1383"/>
      <c r="J109" s="1384"/>
      <c r="K109" s="1385"/>
    </row>
    <row r="110" ht="22.5" customHeight="1">
      <c r="A110" s="1386"/>
      <c r="B110" s="1387"/>
      <c r="C110" s="1388" t="s">
        <v>83</v>
      </c>
      <c r="D110" s="681">
        <f>IF(D109=0,0,(D107-D109)/D109)*100</f>
        <v>0</v>
      </c>
      <c r="E110" s="1389" t="s">
        <v>22</v>
      </c>
      <c r="F110" s="1390">
        <v>-10</v>
      </c>
      <c r="G110" s="1391">
        <v>15</v>
      </c>
      <c r="H110" s="1392" t="s">
        <v>23</v>
      </c>
      <c r="I110" s="1393"/>
      <c r="J110" s="1394"/>
      <c r="K110" s="1395"/>
    </row>
    <row r="111" ht="22.5" customHeight="1">
      <c r="A111" s="1396" t="s">
        <v>113</v>
      </c>
      <c r="B111" s="1397" t="s">
        <v>114</v>
      </c>
      <c r="C111" s="1398" t="s">
        <v>79</v>
      </c>
      <c r="D111" s="692">
        <v>0</v>
      </c>
      <c r="E111" s="1399"/>
      <c r="F111" s="1400"/>
      <c r="G111" s="1401"/>
      <c r="H111" s="1402"/>
      <c r="I111" s="1403"/>
      <c r="J111" s="1404"/>
      <c r="K111" s="1405"/>
    </row>
    <row r="112" ht="22.5" customHeight="1">
      <c r="A112" s="1406"/>
      <c r="B112" s="1407"/>
      <c r="C112" s="1408" t="s">
        <v>80</v>
      </c>
      <c r="D112" s="346">
        <v>0</v>
      </c>
      <c r="E112" s="1409"/>
      <c r="F112" s="1410"/>
      <c r="G112" s="1411"/>
      <c r="H112" s="1412"/>
      <c r="I112" s="1413"/>
      <c r="J112" s="1414"/>
      <c r="K112" s="1415"/>
    </row>
    <row r="113" ht="22.5" customHeight="1">
      <c r="A113" s="1416"/>
      <c r="B113" s="1417"/>
      <c r="C113" s="1418" t="s">
        <v>115</v>
      </c>
      <c r="D113" s="1419">
        <v>0</v>
      </c>
      <c r="E113" s="1420"/>
      <c r="F113" s="1421"/>
      <c r="G113" s="1422"/>
      <c r="H113" s="1423"/>
      <c r="I113" s="1424"/>
      <c r="J113" s="1425"/>
      <c r="K113" s="1426"/>
    </row>
    <row r="114" ht="22.5" customHeight="1">
      <c r="A114" s="1427"/>
      <c r="B114" s="1428"/>
      <c r="C114" s="1429" t="s">
        <v>81</v>
      </c>
      <c r="D114" s="346">
        <f>IF(D111=0,0,D112/D111)*100</f>
        <v>0</v>
      </c>
      <c r="E114" s="1430" t="s">
        <v>22</v>
      </c>
      <c r="F114" s="1431">
        <v>95</v>
      </c>
      <c r="G114" s="1432">
        <v>105</v>
      </c>
      <c r="H114" s="1433" t="s">
        <v>23</v>
      </c>
      <c r="I114" s="1434"/>
      <c r="J114" s="1435"/>
      <c r="K114" s="1436"/>
    </row>
    <row r="115" ht="22.5" customHeight="1">
      <c r="A115" s="1437"/>
      <c r="B115" s="1438"/>
      <c r="C115" s="1439" t="s">
        <v>82</v>
      </c>
      <c r="D115" s="346">
        <v>0</v>
      </c>
      <c r="E115" s="1440"/>
      <c r="F115" s="1441"/>
      <c r="G115" s="1442"/>
      <c r="H115" s="1443"/>
      <c r="I115" s="1444"/>
      <c r="J115" s="1445"/>
      <c r="K115" s="1446"/>
    </row>
    <row r="116" ht="22.5" customHeight="1">
      <c r="A116" s="1447"/>
      <c r="B116" s="1448"/>
      <c r="C116" s="1449" t="s">
        <v>115</v>
      </c>
      <c r="D116" s="1450">
        <v>0</v>
      </c>
      <c r="E116" s="1451"/>
      <c r="F116" s="1452"/>
      <c r="G116" s="1453"/>
      <c r="H116" s="1454"/>
      <c r="I116" s="1455"/>
      <c r="J116" s="1456"/>
      <c r="K116" s="1457"/>
    </row>
    <row r="117" ht="22.5" customHeight="1">
      <c r="A117" s="1458"/>
      <c r="B117" s="1459"/>
      <c r="C117" s="1460" t="s">
        <v>83</v>
      </c>
      <c r="D117" s="692">
        <f>IF(D115=0,0,D112/D115-1)*100</f>
        <v>0</v>
      </c>
      <c r="E117" s="1461" t="s">
        <v>22</v>
      </c>
      <c r="F117" s="1462">
        <v>-10</v>
      </c>
      <c r="G117" s="1463">
        <v>30</v>
      </c>
      <c r="H117" s="1464" t="s">
        <v>23</v>
      </c>
      <c r="I117" s="1465"/>
      <c r="J117" s="1466"/>
      <c r="K117" s="1467"/>
    </row>
    <row r="118" ht="22.5" customHeight="1">
      <c r="A118" s="1468" t="s">
        <v>116</v>
      </c>
      <c r="B118" s="1469" t="s">
        <v>87</v>
      </c>
      <c r="C118" s="1470" t="s">
        <v>79</v>
      </c>
      <c r="D118" s="346">
        <v>0</v>
      </c>
      <c r="E118" s="1471"/>
      <c r="F118" s="1472"/>
      <c r="G118" s="1473"/>
      <c r="H118" s="1474"/>
      <c r="I118" s="1475"/>
      <c r="J118" s="1476"/>
      <c r="K118" s="1477"/>
    </row>
    <row r="119" ht="22.5" customHeight="1">
      <c r="A119" s="1478"/>
      <c r="B119" s="1479"/>
      <c r="C119" s="1480" t="s">
        <v>80</v>
      </c>
      <c r="D119" s="346">
        <v>0</v>
      </c>
      <c r="E119" s="1481"/>
      <c r="F119" s="1482"/>
      <c r="G119" s="1483"/>
      <c r="H119" s="1484"/>
      <c r="I119" s="1485"/>
      <c r="J119" s="1486"/>
      <c r="K119" s="1487"/>
    </row>
    <row r="120" ht="22.5" customHeight="1">
      <c r="A120" s="1488"/>
      <c r="B120" s="1489"/>
      <c r="C120" s="1490" t="s">
        <v>81</v>
      </c>
      <c r="D120" s="346">
        <f>IF(D118=0,0,D119/D118)*100</f>
        <v>0</v>
      </c>
      <c r="E120" s="1491" t="s">
        <v>22</v>
      </c>
      <c r="F120" s="1492">
        <v>95</v>
      </c>
      <c r="G120" s="1493">
        <v>105</v>
      </c>
      <c r="H120" s="1494" t="s">
        <v>23</v>
      </c>
      <c r="I120" s="1495"/>
      <c r="J120" s="1496"/>
      <c r="K120" s="1497"/>
    </row>
    <row r="121" ht="22.5" customHeight="1">
      <c r="A121" s="1498"/>
      <c r="B121" s="1499"/>
      <c r="C121" s="1500" t="s">
        <v>82</v>
      </c>
      <c r="D121" s="346">
        <v>0</v>
      </c>
      <c r="E121" s="1501"/>
      <c r="F121" s="1502"/>
      <c r="G121" s="1503"/>
      <c r="H121" s="1504"/>
      <c r="I121" s="1505"/>
      <c r="J121" s="1506"/>
      <c r="K121" s="1507"/>
    </row>
    <row r="122" ht="22.5" customHeight="1">
      <c r="A122" s="1508"/>
      <c r="B122" s="1509"/>
      <c r="C122" s="1510" t="s">
        <v>83</v>
      </c>
      <c r="D122" s="346">
        <f>IF(D121=0,0,D119/D121-1)*100</f>
        <v>0</v>
      </c>
      <c r="E122" s="1511" t="s">
        <v>22</v>
      </c>
      <c r="F122" s="1512">
        <v>-30</v>
      </c>
      <c r="G122" s="1513">
        <v>30</v>
      </c>
      <c r="H122" s="1514" t="s">
        <v>23</v>
      </c>
      <c r="I122" s="1515"/>
      <c r="J122" s="1516"/>
      <c r="K122" s="1517"/>
    </row>
    <row r="123" ht="22.5" customHeight="1">
      <c r="A123" s="1518" t="s">
        <v>117</v>
      </c>
      <c r="B123" s="1519" t="s">
        <v>118</v>
      </c>
      <c r="C123" s="1520" t="s">
        <v>119</v>
      </c>
      <c r="D123" s="346">
        <v>0</v>
      </c>
      <c r="E123" s="1521" t="s">
        <v>22</v>
      </c>
      <c r="F123" s="1522">
        <v>0</v>
      </c>
      <c r="G123" s="1523"/>
      <c r="H123" s="1524" t="s">
        <v>23</v>
      </c>
      <c r="I123" s="1525"/>
      <c r="J123" s="1526"/>
      <c r="K123" s="1527"/>
    </row>
    <row r="124" ht="22.5" customHeight="1">
      <c r="A124" s="1528"/>
      <c r="B124" s="1529"/>
      <c r="C124" s="1530" t="s">
        <v>120</v>
      </c>
      <c r="D124" s="346">
        <v>0</v>
      </c>
      <c r="E124" s="1531" t="s">
        <v>22</v>
      </c>
      <c r="F124" s="1532">
        <v>0</v>
      </c>
      <c r="G124" s="1533"/>
      <c r="H124" s="1534" t="s">
        <v>23</v>
      </c>
      <c r="I124" s="1535"/>
      <c r="J124" s="1536"/>
      <c r="K124" s="1537"/>
    </row>
    <row r="125" ht="22.5" customHeight="1">
      <c r="A125" s="1538"/>
      <c r="B125" s="1539"/>
      <c r="C125" s="1540" t="s">
        <v>121</v>
      </c>
      <c r="D125" s="346">
        <f>IF(D97=0,0,D124/D97)*12</f>
        <v>0</v>
      </c>
      <c r="E125" s="1541" t="s">
        <v>22</v>
      </c>
      <c r="F125" s="1542">
        <v>6</v>
      </c>
      <c r="G125" s="1543"/>
      <c r="H125" s="1544" t="s">
        <v>23</v>
      </c>
      <c r="I125" s="1545"/>
      <c r="J125" s="1546"/>
      <c r="K125" s="1547"/>
    </row>
    <row r="126" ht="22.5" customHeight="1">
      <c r="A126" s="1548" t="s">
        <v>122</v>
      </c>
      <c r="B126" s="1549"/>
      <c r="C126" s="1550"/>
      <c r="D126" s="1551"/>
      <c r="E126" s="1552"/>
      <c r="F126" s="1553"/>
      <c r="G126" s="1554"/>
      <c r="H126" s="1555"/>
      <c r="I126" s="1556"/>
      <c r="J126" s="1557"/>
      <c r="K126" s="1558"/>
    </row>
    <row r="127" ht="22.5" customHeight="1">
      <c r="A127" s="1559" t="s">
        <v>123</v>
      </c>
      <c r="B127" s="1560" t="s">
        <v>124</v>
      </c>
      <c r="C127" s="1561" t="s">
        <v>125</v>
      </c>
      <c r="D127" s="1562">
        <v>0</v>
      </c>
      <c r="E127" s="1563"/>
      <c r="F127" s="1564"/>
      <c r="G127" s="1565"/>
      <c r="H127" s="1566"/>
      <c r="I127" s="1567"/>
      <c r="J127" s="1568"/>
      <c r="K127" s="1569"/>
    </row>
    <row r="128" ht="22.5" customHeight="1">
      <c r="A128" s="1570"/>
      <c r="B128" s="1571"/>
      <c r="C128" s="1572" t="s">
        <v>126</v>
      </c>
      <c r="D128" s="1562">
        <v>0</v>
      </c>
      <c r="E128" s="1573"/>
      <c r="F128" s="1574"/>
      <c r="G128" s="1575"/>
      <c r="H128" s="1576"/>
      <c r="I128" s="1577"/>
      <c r="J128" s="1578"/>
      <c r="K128" s="1579"/>
    </row>
    <row r="129" ht="22.5" customHeight="1">
      <c r="A129" s="1580"/>
      <c r="B129" s="1581"/>
      <c r="C129" s="1582" t="s">
        <v>83</v>
      </c>
      <c r="D129" s="346">
        <f>IF(D128=0,0,D127/D128-1)*100</f>
        <v>0</v>
      </c>
      <c r="E129" s="1583" t="s">
        <v>22</v>
      </c>
      <c r="F129" s="1584">
        <v>0</v>
      </c>
      <c r="G129" s="1585">
        <v>10</v>
      </c>
      <c r="H129" s="1586" t="s">
        <v>23</v>
      </c>
      <c r="I129" s="1587"/>
      <c r="J129" s="1588"/>
      <c r="K129" s="1589"/>
    </row>
    <row r="130" ht="22.5" customHeight="1">
      <c r="A130" s="1590" t="s">
        <v>127</v>
      </c>
      <c r="B130" s="1591" t="s">
        <v>128</v>
      </c>
      <c r="C130" s="1592" t="s">
        <v>125</v>
      </c>
      <c r="D130" s="1562">
        <v>0</v>
      </c>
      <c r="E130" s="1593"/>
      <c r="F130" s="1594"/>
      <c r="G130" s="1595"/>
      <c r="H130" s="1596"/>
      <c r="I130" s="1597"/>
      <c r="J130" s="1598"/>
      <c r="K130" s="1599"/>
    </row>
    <row r="131" ht="22.5" customHeight="1">
      <c r="A131" s="1600"/>
      <c r="B131" s="1601"/>
      <c r="C131" s="1602" t="s">
        <v>126</v>
      </c>
      <c r="D131" s="1562">
        <v>0</v>
      </c>
      <c r="E131" s="1603"/>
      <c r="F131" s="1604"/>
      <c r="G131" s="1605"/>
      <c r="H131" s="1606"/>
      <c r="I131" s="1607"/>
      <c r="J131" s="1608"/>
      <c r="K131" s="1609"/>
    </row>
    <row r="132" ht="22.5" customHeight="1">
      <c r="A132" s="1610"/>
      <c r="B132" s="1611"/>
      <c r="C132" s="1612" t="s">
        <v>83</v>
      </c>
      <c r="D132" s="346">
        <f>IF(D131=0,0,D130/D131-1)*100</f>
        <v>0</v>
      </c>
      <c r="E132" s="1613" t="s">
        <v>22</v>
      </c>
      <c r="F132" s="1614">
        <v>0</v>
      </c>
      <c r="G132" s="1615">
        <v>10</v>
      </c>
      <c r="H132" s="1616" t="s">
        <v>23</v>
      </c>
      <c r="I132" s="1617"/>
      <c r="J132" s="1618"/>
      <c r="K132" s="1619"/>
    </row>
    <row r="133" ht="22.5" customHeight="1">
      <c r="A133" s="1620" t="s">
        <v>129</v>
      </c>
      <c r="B133" s="1621" t="s">
        <v>130</v>
      </c>
      <c r="C133" s="1622" t="s">
        <v>125</v>
      </c>
      <c r="D133" s="1562">
        <f>D130-D137</f>
        <v>0</v>
      </c>
      <c r="E133" s="1623"/>
      <c r="F133" s="1624"/>
      <c r="G133" s="1625"/>
      <c r="H133" s="1626"/>
      <c r="I133" s="1627"/>
      <c r="J133" s="1628"/>
      <c r="K133" s="1629"/>
    </row>
    <row r="134" ht="22.5" customHeight="1">
      <c r="A134" s="1630"/>
      <c r="B134" s="1631"/>
      <c r="C134" s="1632" t="s">
        <v>126</v>
      </c>
      <c r="D134" s="1562">
        <f>D131-D138</f>
        <v>0</v>
      </c>
      <c r="E134" s="1633"/>
      <c r="F134" s="1634"/>
      <c r="G134" s="1635"/>
      <c r="H134" s="1636"/>
      <c r="I134" s="1637"/>
      <c r="J134" s="1638"/>
      <c r="K134" s="1639"/>
    </row>
    <row r="135" ht="22.5" customHeight="1">
      <c r="A135" s="1640"/>
      <c r="B135" s="1641"/>
      <c r="C135" s="1642" t="s">
        <v>83</v>
      </c>
      <c r="D135" s="346">
        <f>IF(D134=0,0,D133/D134-1)*100</f>
        <v>0</v>
      </c>
      <c r="E135" s="1643" t="s">
        <v>22</v>
      </c>
      <c r="F135" s="1644">
        <v>0</v>
      </c>
      <c r="G135" s="1645">
        <v>10</v>
      </c>
      <c r="H135" s="1646" t="s">
        <v>23</v>
      </c>
      <c r="I135" s="1647"/>
      <c r="J135" s="1648"/>
      <c r="K135" s="1649"/>
    </row>
    <row r="136" ht="22.5" customHeight="1">
      <c r="A136" s="1650"/>
      <c r="B136" s="1651"/>
      <c r="C136" s="1652" t="s">
        <v>131</v>
      </c>
      <c r="D136" s="1562">
        <v>0</v>
      </c>
      <c r="E136" s="1653" t="s">
        <v>22</v>
      </c>
      <c r="F136" s="1654">
        <f>IF(D133&lt;=D134,D133,D134)</f>
        <v>0</v>
      </c>
      <c r="G136" s="1655">
        <f>IF(D133&lt;=D134,D134,D133)</f>
        <v>0</v>
      </c>
      <c r="H136" s="1656" t="s">
        <v>23</v>
      </c>
      <c r="I136" s="1657"/>
      <c r="J136" s="1658"/>
      <c r="K136" s="1659"/>
    </row>
    <row r="137" ht="22.5" customHeight="1">
      <c r="A137" s="1660" t="s">
        <v>132</v>
      </c>
      <c r="B137" s="1661" t="s">
        <v>133</v>
      </c>
      <c r="C137" s="1662" t="s">
        <v>125</v>
      </c>
      <c r="D137" s="1562">
        <v>0</v>
      </c>
      <c r="E137" s="1663"/>
      <c r="F137" s="1664"/>
      <c r="G137" s="1665"/>
      <c r="H137" s="1666"/>
      <c r="I137" s="1667"/>
      <c r="J137" s="1668"/>
      <c r="K137" s="1669"/>
    </row>
    <row r="138" ht="22.5" customHeight="1">
      <c r="A138" s="1670"/>
      <c r="B138" s="1671"/>
      <c r="C138" s="1672" t="s">
        <v>126</v>
      </c>
      <c r="D138" s="1562">
        <v>0</v>
      </c>
      <c r="E138" s="1673"/>
      <c r="F138" s="1674"/>
      <c r="G138" s="1675"/>
      <c r="H138" s="1676"/>
      <c r="I138" s="1677"/>
      <c r="J138" s="1678"/>
      <c r="K138" s="1679"/>
    </row>
    <row r="139" ht="22.5" customHeight="1">
      <c r="A139" s="1680"/>
      <c r="B139" s="1681"/>
      <c r="C139" s="1682" t="s">
        <v>83</v>
      </c>
      <c r="D139" s="346">
        <f>IF(D138=0,0,D137/D138-1)*100</f>
        <v>0</v>
      </c>
      <c r="E139" s="1683" t="s">
        <v>22</v>
      </c>
      <c r="F139" s="1684">
        <v>0</v>
      </c>
      <c r="G139" s="1685">
        <v>10</v>
      </c>
      <c r="H139" s="1686" t="s">
        <v>23</v>
      </c>
      <c r="I139" s="1687"/>
      <c r="J139" s="1688"/>
      <c r="K139" s="1689"/>
    </row>
    <row r="140" ht="22.5" customHeight="1">
      <c r="A140" s="1690"/>
      <c r="B140" s="1691"/>
      <c r="C140" s="1692" t="s">
        <v>131</v>
      </c>
      <c r="D140" s="1562">
        <v>0</v>
      </c>
      <c r="E140" s="1693" t="s">
        <v>22</v>
      </c>
      <c r="F140" s="1694">
        <f>IF(D137&lt;=D138,D137,D138)</f>
        <v>0</v>
      </c>
      <c r="G140" s="1695">
        <f>IF(D137&lt;=D138,D138,D137)</f>
        <v>0</v>
      </c>
      <c r="H140" s="1696" t="s">
        <v>23</v>
      </c>
      <c r="I140" s="1697"/>
      <c r="J140" s="1698"/>
      <c r="K140" s="1699"/>
    </row>
    <row r="141" ht="22.5" customHeight="1">
      <c r="A141" s="1700" t="s">
        <v>134</v>
      </c>
      <c r="B141" s="1701" t="s">
        <v>135</v>
      </c>
      <c r="C141" s="1702" t="s">
        <v>125</v>
      </c>
      <c r="D141" s="1562">
        <v>0</v>
      </c>
      <c r="E141" s="1703"/>
      <c r="F141" s="1704"/>
      <c r="G141" s="1705"/>
      <c r="H141" s="1706"/>
      <c r="I141" s="1707"/>
      <c r="J141" s="1708"/>
      <c r="K141" s="1709"/>
    </row>
    <row r="142" ht="22.5" customHeight="1">
      <c r="A142" s="1710"/>
      <c r="B142" s="1711"/>
      <c r="C142" s="1712" t="s">
        <v>126</v>
      </c>
      <c r="D142" s="1562">
        <v>0</v>
      </c>
      <c r="E142" s="1713"/>
      <c r="F142" s="1714"/>
      <c r="G142" s="1715"/>
      <c r="H142" s="1716"/>
      <c r="I142" s="1717"/>
      <c r="J142" s="1718"/>
      <c r="K142" s="1719"/>
    </row>
    <row r="143" ht="22.5" customHeight="1">
      <c r="A143" s="1720"/>
      <c r="B143" s="1721"/>
      <c r="C143" s="1722" t="s">
        <v>83</v>
      </c>
      <c r="D143" s="346">
        <f>IF(D142=0,0,D141/D142-1)*100</f>
        <v>0</v>
      </c>
      <c r="E143" s="1723" t="s">
        <v>22</v>
      </c>
      <c r="F143" s="1724">
        <v>-50</v>
      </c>
      <c r="G143" s="1725">
        <v>0</v>
      </c>
      <c r="H143" s="1726" t="s">
        <v>23</v>
      </c>
      <c r="I143" s="1727"/>
      <c r="J143" s="1728"/>
      <c r="K143" s="1729"/>
    </row>
    <row r="144" ht="22.5" customHeight="1">
      <c r="A144" s="1730"/>
      <c r="B144" s="1731"/>
      <c r="C144" s="1732" t="s">
        <v>131</v>
      </c>
      <c r="D144" s="1562">
        <v>0</v>
      </c>
      <c r="E144" s="1733" t="s">
        <v>22</v>
      </c>
      <c r="F144" s="1734">
        <f>IF(D141&lt;=D142,D141,D142)</f>
        <v>0</v>
      </c>
      <c r="G144" s="1735">
        <f>IF(D141&lt;=D142,D142,D141)</f>
        <v>0</v>
      </c>
      <c r="H144" s="1736" t="s">
        <v>23</v>
      </c>
      <c r="I144" s="1737"/>
      <c r="J144" s="1738"/>
      <c r="K144" s="1739"/>
    </row>
    <row r="145" ht="22.5" customHeight="1">
      <c r="A145" s="1740" t="s">
        <v>136</v>
      </c>
      <c r="B145" s="1741" t="s">
        <v>137</v>
      </c>
      <c r="C145" s="1742" t="s">
        <v>125</v>
      </c>
      <c r="D145" s="1562">
        <v>0</v>
      </c>
      <c r="E145" s="1743"/>
      <c r="F145" s="1744"/>
      <c r="G145" s="1745"/>
      <c r="H145" s="1746"/>
      <c r="I145" s="1747"/>
      <c r="J145" s="1748"/>
      <c r="K145" s="1749"/>
    </row>
    <row r="146" ht="22.5" customHeight="1">
      <c r="A146" s="1750"/>
      <c r="B146" s="1751"/>
      <c r="C146" s="1752" t="s">
        <v>126</v>
      </c>
      <c r="D146" s="1562">
        <v>0</v>
      </c>
      <c r="E146" s="1753"/>
      <c r="F146" s="1754"/>
      <c r="G146" s="1755"/>
      <c r="H146" s="1756"/>
      <c r="I146" s="1757"/>
      <c r="J146" s="1758"/>
      <c r="K146" s="1759"/>
    </row>
    <row r="147" ht="22.5" customHeight="1">
      <c r="A147" s="1760"/>
      <c r="B147" s="1761"/>
      <c r="C147" s="1762" t="s">
        <v>83</v>
      </c>
      <c r="D147" s="346">
        <f>IF(D146=0,0,D145/D146-1)*100</f>
        <v>0</v>
      </c>
      <c r="E147" s="1763" t="s">
        <v>22</v>
      </c>
      <c r="F147" s="1764">
        <v>0</v>
      </c>
      <c r="G147" s="1765">
        <v>10</v>
      </c>
      <c r="H147" s="1766" t="s">
        <v>23</v>
      </c>
      <c r="I147" s="1767"/>
      <c r="J147" s="1768"/>
      <c r="K147" s="1769"/>
    </row>
    <row r="148" ht="22.5" customHeight="1">
      <c r="A148" s="1770"/>
      <c r="B148" s="1771"/>
      <c r="C148" s="1772" t="s">
        <v>131</v>
      </c>
      <c r="D148" s="1562">
        <v>0</v>
      </c>
      <c r="E148" s="1773" t="s">
        <v>22</v>
      </c>
      <c r="F148" s="1774">
        <f>IF(D145&lt;=D146,D145,D146)</f>
        <v>0</v>
      </c>
      <c r="G148" s="1775">
        <f>IF(D145&lt;=D146,D146,D145)</f>
        <v>0</v>
      </c>
      <c r="H148" s="1776" t="s">
        <v>23</v>
      </c>
      <c r="I148" s="1777"/>
      <c r="J148" s="1778"/>
      <c r="K148" s="1779"/>
    </row>
    <row r="149" ht="22.5" customHeight="1">
      <c r="A149" s="1780" t="s">
        <v>138</v>
      </c>
      <c r="B149" s="1781" t="s">
        <v>87</v>
      </c>
      <c r="C149" s="1782" t="s">
        <v>139</v>
      </c>
      <c r="D149" s="1562">
        <v>0</v>
      </c>
      <c r="E149" s="1783"/>
      <c r="F149" s="1784"/>
      <c r="G149" s="1785"/>
      <c r="H149" s="1786"/>
      <c r="I149" s="1787"/>
      <c r="J149" s="1788"/>
      <c r="K149" s="1789"/>
    </row>
    <row r="150" ht="22.5" customHeight="1">
      <c r="A150" s="1790"/>
      <c r="B150" s="1791"/>
      <c r="C150" s="1792" t="s">
        <v>140</v>
      </c>
      <c r="D150" s="1562">
        <v>0</v>
      </c>
      <c r="E150" s="1793"/>
      <c r="F150" s="1794"/>
      <c r="G150" s="1795"/>
      <c r="H150" s="1796"/>
      <c r="I150" s="1797"/>
      <c r="J150" s="1798"/>
      <c r="K150" s="1799"/>
    </row>
    <row r="151" ht="22.5" customHeight="1">
      <c r="A151" s="1800"/>
      <c r="B151" s="1801"/>
      <c r="C151" s="1802" t="s">
        <v>83</v>
      </c>
      <c r="D151" s="346">
        <f>IF(D150=0,0,D149/D150-1)*100</f>
        <v>0</v>
      </c>
      <c r="E151" s="1803" t="s">
        <v>22</v>
      </c>
      <c r="F151" s="1804">
        <v>0</v>
      </c>
      <c r="G151" s="1805">
        <v>25</v>
      </c>
      <c r="H151" s="1806" t="s">
        <v>23</v>
      </c>
      <c r="I151" s="1807"/>
      <c r="J151" s="1808"/>
      <c r="K151" s="1809"/>
    </row>
    <row r="152" ht="22.5" customHeight="1">
      <c r="A152" s="1810" t="s">
        <v>141</v>
      </c>
      <c r="B152" s="1811" t="s">
        <v>87</v>
      </c>
      <c r="C152" s="1812" t="s">
        <v>139</v>
      </c>
      <c r="D152" s="1562">
        <v>0</v>
      </c>
      <c r="E152" s="1813"/>
      <c r="F152" s="1814"/>
      <c r="G152" s="1815"/>
      <c r="H152" s="1816"/>
      <c r="I152" s="1817"/>
      <c r="J152" s="1818"/>
      <c r="K152" s="1819"/>
    </row>
    <row r="153" ht="22.5" customHeight="1">
      <c r="A153" s="1820"/>
      <c r="B153" s="1821"/>
      <c r="C153" s="1822" t="s">
        <v>140</v>
      </c>
      <c r="D153" s="1562">
        <v>0</v>
      </c>
      <c r="E153" s="1823"/>
      <c r="F153" s="1824"/>
      <c r="G153" s="1825"/>
      <c r="H153" s="1826"/>
      <c r="I153" s="1827"/>
      <c r="J153" s="1828"/>
      <c r="K153" s="1829"/>
    </row>
    <row r="154" ht="22.5" customHeight="1">
      <c r="A154" s="1830"/>
      <c r="B154" s="1831"/>
      <c r="C154" s="1832" t="s">
        <v>83</v>
      </c>
      <c r="D154" s="681">
        <f>IF(D153=0,0,D152/D153-1)*100</f>
        <v>0</v>
      </c>
      <c r="E154" s="1833" t="s">
        <v>22</v>
      </c>
      <c r="F154" s="1834">
        <v>0</v>
      </c>
      <c r="G154" s="1835">
        <v>30</v>
      </c>
      <c r="H154" s="1836" t="s">
        <v>23</v>
      </c>
      <c r="I154" s="1837"/>
      <c r="J154" s="1838"/>
      <c r="K154" s="1839"/>
    </row>
    <row r="155" ht="22.5" customHeight="1">
      <c r="A155" s="1840" t="s">
        <v>142</v>
      </c>
      <c r="B155" s="1841" t="s">
        <v>143</v>
      </c>
      <c r="C155" s="1842" t="s">
        <v>144</v>
      </c>
      <c r="D155" s="1843">
        <v>0</v>
      </c>
      <c r="E155" s="1844"/>
      <c r="F155" s="1845"/>
      <c r="G155" s="1846"/>
      <c r="H155" s="1847"/>
      <c r="I155" s="1848"/>
      <c r="J155" s="1849"/>
      <c r="K155" s="1850"/>
    </row>
    <row r="156" ht="22.5" customHeight="1">
      <c r="A156" s="1851"/>
      <c r="B156" s="1852"/>
      <c r="C156" s="1853" t="s">
        <v>145</v>
      </c>
      <c r="D156" s="1854">
        <v>0</v>
      </c>
      <c r="E156" s="1855"/>
      <c r="F156" s="1856"/>
      <c r="G156" s="1857"/>
      <c r="H156" s="1858"/>
      <c r="I156" s="1859"/>
      <c r="J156" s="1860"/>
      <c r="K156" s="1861"/>
    </row>
    <row r="157" ht="27" customHeight="1">
      <c r="A157" s="1862"/>
      <c r="B157" s="1863"/>
      <c r="C157" s="1864" t="s">
        <v>146</v>
      </c>
      <c r="D157" s="1865">
        <f>((D146+D149)-D152)-D155+D156</f>
        <v>0</v>
      </c>
      <c r="E157" s="1866"/>
      <c r="F157" s="1867"/>
      <c r="G157" s="1868"/>
      <c r="H157" s="1869"/>
      <c r="I157" s="1870"/>
      <c r="J157" s="1871"/>
      <c r="K157" s="1872"/>
    </row>
    <row r="158" ht="22.5" customHeight="1">
      <c r="A158" s="1873"/>
      <c r="B158" s="1874"/>
      <c r="C158" s="1875" t="s">
        <v>147</v>
      </c>
      <c r="D158" s="1865">
        <f>IF(D157=0,0,(D145-D157)/D157)*100</f>
        <v>0</v>
      </c>
      <c r="E158" s="1876" t="s">
        <v>22</v>
      </c>
      <c r="F158" s="1877">
        <v>-0.01</v>
      </c>
      <c r="G158" s="1878">
        <v>0.01</v>
      </c>
      <c r="H158" s="1879" t="s">
        <v>23</v>
      </c>
      <c r="I158" s="1880"/>
      <c r="J158" s="1881"/>
      <c r="K158" s="1882"/>
    </row>
    <row r="159" ht="22.5" customHeight="1">
      <c r="A159" s="1883" t="s">
        <v>148</v>
      </c>
      <c r="B159" s="1884" t="s">
        <v>149</v>
      </c>
      <c r="C159" s="1885" t="s">
        <v>139</v>
      </c>
      <c r="D159" s="1886">
        <v>0</v>
      </c>
      <c r="E159" s="1887"/>
      <c r="F159" s="1888"/>
      <c r="G159" s="1889"/>
      <c r="H159" s="1890"/>
      <c r="I159" s="1891"/>
      <c r="J159" s="1892"/>
      <c r="K159" s="1893"/>
    </row>
    <row r="160" ht="22.5" customHeight="1">
      <c r="A160" s="1894"/>
      <c r="B160" s="1895"/>
      <c r="C160" s="1896" t="s">
        <v>140</v>
      </c>
      <c r="D160" s="1562">
        <v>0</v>
      </c>
      <c r="E160" s="1897"/>
      <c r="F160" s="1898"/>
      <c r="G160" s="1899"/>
      <c r="H160" s="1900"/>
      <c r="I160" s="1901"/>
      <c r="J160" s="1902"/>
      <c r="K160" s="1903"/>
    </row>
    <row r="161" ht="22.5" customHeight="1">
      <c r="A161" s="1904"/>
      <c r="B161" s="1905"/>
      <c r="C161" s="1906" t="s">
        <v>83</v>
      </c>
      <c r="D161" s="346">
        <f>IF(D160=0,0,D159/D160-1)*100</f>
        <v>0</v>
      </c>
      <c r="E161" s="1907" t="s">
        <v>22</v>
      </c>
      <c r="F161" s="1908">
        <v>0</v>
      </c>
      <c r="G161" s="1909">
        <v>10</v>
      </c>
      <c r="H161" s="1910" t="s">
        <v>23</v>
      </c>
      <c r="I161" s="1911"/>
      <c r="J161" s="1912"/>
      <c r="K161" s="1913"/>
    </row>
    <row r="162" ht="22.5" customHeight="1">
      <c r="A162" s="1914"/>
      <c r="B162" s="1915"/>
      <c r="C162" s="1916" t="s">
        <v>131</v>
      </c>
      <c r="D162" s="1562">
        <v>0</v>
      </c>
      <c r="E162" s="1917" t="s">
        <v>22</v>
      </c>
      <c r="F162" s="1918">
        <f>IF(D159&lt;=D160,D159,D160)</f>
        <v>0</v>
      </c>
      <c r="G162" s="1919">
        <f>IF(D159&lt;=D160,D160,D159)</f>
        <v>0</v>
      </c>
      <c r="H162" s="1920" t="s">
        <v>23</v>
      </c>
      <c r="I162" s="1921"/>
      <c r="J162" s="1922"/>
      <c r="K162" s="1923"/>
    </row>
    <row r="163" ht="22.5" customHeight="1">
      <c r="A163" s="1924" t="s">
        <v>150</v>
      </c>
      <c r="B163" s="1925" t="s">
        <v>151</v>
      </c>
      <c r="C163" s="1926" t="s">
        <v>125</v>
      </c>
      <c r="D163" s="1562">
        <f>D159-D167</f>
        <v>0</v>
      </c>
      <c r="E163" s="1927"/>
      <c r="F163" s="1928"/>
      <c r="G163" s="1929"/>
      <c r="H163" s="1930"/>
      <c r="I163" s="1931"/>
      <c r="J163" s="1932"/>
      <c r="K163" s="1933"/>
    </row>
    <row r="164" ht="22.5" customHeight="1">
      <c r="A164" s="1934"/>
      <c r="B164" s="1935"/>
      <c r="C164" s="1936" t="s">
        <v>126</v>
      </c>
      <c r="D164" s="1562">
        <f>D160-D168</f>
        <v>0</v>
      </c>
      <c r="E164" s="1937"/>
      <c r="F164" s="1938"/>
      <c r="G164" s="1939"/>
      <c r="H164" s="1940"/>
      <c r="I164" s="1941"/>
      <c r="J164" s="1942"/>
      <c r="K164" s="1943"/>
    </row>
    <row r="165" ht="22.5" customHeight="1">
      <c r="A165" s="1944"/>
      <c r="B165" s="1945"/>
      <c r="C165" s="1946" t="s">
        <v>83</v>
      </c>
      <c r="D165" s="346">
        <f>IF(D164=0,0,D163/D164-1)*100</f>
        <v>0</v>
      </c>
      <c r="E165" s="1947" t="s">
        <v>22</v>
      </c>
      <c r="F165" s="1948">
        <v>0</v>
      </c>
      <c r="G165" s="1949">
        <v>10</v>
      </c>
      <c r="H165" s="1950" t="s">
        <v>23</v>
      </c>
      <c r="I165" s="1951"/>
      <c r="J165" s="1952"/>
      <c r="K165" s="1953"/>
    </row>
    <row r="166" ht="22.5" customHeight="1">
      <c r="A166" s="1954"/>
      <c r="B166" s="1955"/>
      <c r="C166" s="1956" t="s">
        <v>131</v>
      </c>
      <c r="D166" s="1562">
        <f>D162-D170</f>
        <v>0</v>
      </c>
      <c r="E166" s="1957" t="s">
        <v>22</v>
      </c>
      <c r="F166" s="1958">
        <f>IF(D163&lt;=D164,D163,D164)</f>
        <v>0</v>
      </c>
      <c r="G166" s="1959">
        <f>IF(D163&lt;=D164,D164,D163)</f>
        <v>0</v>
      </c>
      <c r="H166" s="1960" t="s">
        <v>23</v>
      </c>
      <c r="I166" s="1961"/>
      <c r="J166" s="1962"/>
      <c r="K166" s="1963"/>
    </row>
    <row r="167" ht="22.5" customHeight="1">
      <c r="A167" s="1964" t="s">
        <v>152</v>
      </c>
      <c r="B167" s="1965" t="s">
        <v>133</v>
      </c>
      <c r="C167" s="1966" t="s">
        <v>125</v>
      </c>
      <c r="D167" s="1562">
        <v>0</v>
      </c>
      <c r="E167" s="1967"/>
      <c r="F167" s="1968"/>
      <c r="G167" s="1969"/>
      <c r="H167" s="1970"/>
      <c r="I167" s="1971"/>
      <c r="J167" s="1972"/>
      <c r="K167" s="1973"/>
    </row>
    <row r="168" ht="22.5" customHeight="1">
      <c r="A168" s="1974"/>
      <c r="B168" s="1975"/>
      <c r="C168" s="1976" t="s">
        <v>126</v>
      </c>
      <c r="D168" s="1562">
        <v>0</v>
      </c>
      <c r="E168" s="1977"/>
      <c r="F168" s="1978"/>
      <c r="G168" s="1979"/>
      <c r="H168" s="1980"/>
      <c r="I168" s="1981"/>
      <c r="J168" s="1982"/>
      <c r="K168" s="1983"/>
    </row>
    <row r="169" ht="22.5" customHeight="1">
      <c r="A169" s="1984"/>
      <c r="B169" s="1985"/>
      <c r="C169" s="1986" t="s">
        <v>83</v>
      </c>
      <c r="D169" s="346">
        <f>IF(D168=0,0,D167/D168-1)*100</f>
        <v>0</v>
      </c>
      <c r="E169" s="1987" t="s">
        <v>22</v>
      </c>
      <c r="F169" s="1988">
        <v>0</v>
      </c>
      <c r="G169" s="1989">
        <v>10</v>
      </c>
      <c r="H169" s="1990" t="s">
        <v>23</v>
      </c>
      <c r="I169" s="1991"/>
      <c r="J169" s="1992"/>
      <c r="K169" s="1993"/>
    </row>
    <row r="170" ht="22.5" customHeight="1">
      <c r="A170" s="1994"/>
      <c r="B170" s="1995"/>
      <c r="C170" s="1996" t="s">
        <v>131</v>
      </c>
      <c r="D170" s="1562">
        <v>0</v>
      </c>
      <c r="E170" s="1997" t="s">
        <v>22</v>
      </c>
      <c r="F170" s="1998">
        <f>IF(D167&lt;=D168,D167,D168)</f>
        <v>0</v>
      </c>
      <c r="G170" s="1999">
        <f>IF(D167&lt;=D168,D168,D167)</f>
        <v>0</v>
      </c>
      <c r="H170" s="2000" t="s">
        <v>23</v>
      </c>
      <c r="I170" s="2001"/>
      <c r="J170" s="2002"/>
      <c r="K170" s="2003"/>
    </row>
    <row r="171" ht="22.5" customHeight="1">
      <c r="A171" s="2004" t="s">
        <v>153</v>
      </c>
      <c r="B171" s="2005" t="s">
        <v>154</v>
      </c>
      <c r="C171" s="2006" t="s">
        <v>80</v>
      </c>
      <c r="D171" s="346">
        <v>0</v>
      </c>
      <c r="E171" s="2007"/>
      <c r="F171" s="2008"/>
      <c r="G171" s="2009"/>
      <c r="H171" s="2010"/>
      <c r="I171" s="2011"/>
      <c r="J171" s="2012"/>
      <c r="K171" s="2013"/>
    </row>
    <row r="172" ht="22.5" customHeight="1">
      <c r="A172" s="2014"/>
      <c r="B172" s="2015"/>
      <c r="C172" s="2016" t="s">
        <v>82</v>
      </c>
      <c r="D172" s="346">
        <v>0</v>
      </c>
      <c r="E172" s="2017"/>
      <c r="F172" s="2018"/>
      <c r="G172" s="2019"/>
      <c r="H172" s="2020"/>
      <c r="I172" s="2021"/>
      <c r="J172" s="2022"/>
      <c r="K172" s="2023"/>
    </row>
    <row r="173" ht="22.5" customHeight="1">
      <c r="A173" s="2024"/>
      <c r="B173" s="2025"/>
      <c r="C173" s="2026" t="s">
        <v>83</v>
      </c>
      <c r="D173" s="681">
        <f>IF(D172=0,0,D171/D172-1)*100</f>
        <v>0</v>
      </c>
      <c r="E173" s="2027" t="s">
        <v>22</v>
      </c>
      <c r="F173" s="2028">
        <v>5</v>
      </c>
      <c r="G173" s="2029">
        <v>20</v>
      </c>
      <c r="H173" s="2030" t="s">
        <v>23</v>
      </c>
      <c r="I173" s="2031"/>
      <c r="J173" s="2032"/>
      <c r="K173" s="2033"/>
    </row>
    <row r="174" ht="22.5" customHeight="1">
      <c r="A174" s="2034" t="s">
        <v>155</v>
      </c>
      <c r="B174" s="2035" t="s">
        <v>156</v>
      </c>
      <c r="C174" s="2036" t="s">
        <v>80</v>
      </c>
      <c r="D174" s="692">
        <f>D171-D177</f>
        <v>0</v>
      </c>
      <c r="E174" s="2037"/>
      <c r="F174" s="2038"/>
      <c r="G174" s="2039"/>
      <c r="H174" s="2040"/>
      <c r="I174" s="2041"/>
      <c r="J174" s="2042"/>
      <c r="K174" s="2043"/>
    </row>
    <row r="175" ht="22.5" customHeight="1">
      <c r="A175" s="2044"/>
      <c r="B175" s="2045"/>
      <c r="C175" s="2046" t="s">
        <v>82</v>
      </c>
      <c r="D175" s="346">
        <f>D172-D178</f>
        <v>0</v>
      </c>
      <c r="E175" s="2047"/>
      <c r="F175" s="2048"/>
      <c r="G175" s="2049"/>
      <c r="H175" s="2050"/>
      <c r="I175" s="2051"/>
      <c r="J175" s="2052"/>
      <c r="K175" s="2053"/>
    </row>
    <row r="176" ht="22.5" customHeight="1">
      <c r="A176" s="2054"/>
      <c r="B176" s="2055"/>
      <c r="C176" s="2056" t="s">
        <v>83</v>
      </c>
      <c r="D176" s="346">
        <f>IF(D175=0,0,D174/D175-1)*100</f>
        <v>0</v>
      </c>
      <c r="E176" s="2057" t="s">
        <v>22</v>
      </c>
      <c r="F176" s="2058">
        <v>5</v>
      </c>
      <c r="G176" s="2059">
        <v>20</v>
      </c>
      <c r="H176" s="2060" t="s">
        <v>23</v>
      </c>
      <c r="I176" s="2061"/>
      <c r="J176" s="2062"/>
      <c r="K176" s="2063"/>
    </row>
    <row r="177" ht="22.5" customHeight="1">
      <c r="A177" s="2064" t="s">
        <v>157</v>
      </c>
      <c r="B177" s="2065" t="s">
        <v>158</v>
      </c>
      <c r="C177" s="2066" t="s">
        <v>80</v>
      </c>
      <c r="D177" s="346">
        <v>0</v>
      </c>
      <c r="E177" s="2067"/>
      <c r="F177" s="2068"/>
      <c r="G177" s="2069"/>
      <c r="H177" s="2070"/>
      <c r="I177" s="2071"/>
      <c r="J177" s="2072"/>
      <c r="K177" s="2073"/>
    </row>
    <row r="178" ht="22.5" customHeight="1">
      <c r="A178" s="2074"/>
      <c r="B178" s="2075"/>
      <c r="C178" s="2076" t="s">
        <v>82</v>
      </c>
      <c r="D178" s="346">
        <v>0</v>
      </c>
      <c r="E178" s="2077"/>
      <c r="F178" s="2078"/>
      <c r="G178" s="2079"/>
      <c r="H178" s="2080"/>
      <c r="I178" s="2081"/>
      <c r="J178" s="2082"/>
      <c r="K178" s="2083"/>
    </row>
    <row r="179" ht="22.5" customHeight="1">
      <c r="A179" s="2084"/>
      <c r="B179" s="2085"/>
      <c r="C179" s="2086" t="s">
        <v>83</v>
      </c>
      <c r="D179" s="346">
        <f>IF(D178=0,0,D177/D178-1)*100</f>
        <v>0</v>
      </c>
      <c r="E179" s="2087" t="s">
        <v>22</v>
      </c>
      <c r="F179" s="2088">
        <v>5</v>
      </c>
      <c r="G179" s="2089">
        <v>20</v>
      </c>
      <c r="H179" s="2090" t="s">
        <v>23</v>
      </c>
      <c r="I179" s="2091"/>
      <c r="J179" s="2092"/>
      <c r="K179" s="2093"/>
    </row>
    <row r="180" ht="23.25" customHeight="1">
      <c r="A180" s="2094" t="s">
        <v>159</v>
      </c>
      <c r="B180" s="2095" t="s">
        <v>160</v>
      </c>
      <c r="C180" s="2096" t="s">
        <v>80</v>
      </c>
      <c r="D180" s="346">
        <v>0</v>
      </c>
      <c r="E180" s="2097" t="s">
        <v>22</v>
      </c>
      <c r="F180" s="2098">
        <v>72000</v>
      </c>
      <c r="G180" s="2099">
        <v>150000</v>
      </c>
      <c r="H180" s="2100" t="s">
        <v>23</v>
      </c>
      <c r="I180" s="2101"/>
      <c r="J180" s="2102"/>
      <c r="K180" s="2103"/>
    </row>
    <row r="181" ht="23.25" customHeight="1">
      <c r="A181" s="2104"/>
      <c r="B181" s="2105"/>
      <c r="C181" s="2106" t="s">
        <v>82</v>
      </c>
      <c r="D181" s="346">
        <v>0</v>
      </c>
      <c r="E181" s="2107"/>
      <c r="F181" s="2108"/>
      <c r="G181" s="2109"/>
      <c r="H181" s="2110"/>
      <c r="I181" s="2111"/>
      <c r="J181" s="2112"/>
      <c r="K181" s="2113"/>
    </row>
    <row r="182" ht="23.25" customHeight="1">
      <c r="A182" s="2114"/>
      <c r="B182" s="2115"/>
      <c r="C182" s="2116" t="s">
        <v>83</v>
      </c>
      <c r="D182" s="346">
        <f>IF(D181=0,0,D180/D181-1)*100</f>
        <v>0</v>
      </c>
      <c r="E182" s="2117" t="s">
        <v>22</v>
      </c>
      <c r="F182" s="2118">
        <v>3</v>
      </c>
      <c r="G182" s="2119">
        <v>10</v>
      </c>
      <c r="H182" s="2120" t="s">
        <v>23</v>
      </c>
      <c r="I182" s="2121"/>
      <c r="J182" s="2122"/>
      <c r="K182" s="2123"/>
    </row>
    <row r="183" ht="23.25" customHeight="1">
      <c r="A183" s="2124" t="s">
        <v>161</v>
      </c>
      <c r="B183" s="2125"/>
      <c r="C183" s="2126"/>
      <c r="D183" s="2127"/>
      <c r="E183" s="2128"/>
      <c r="F183" s="2129"/>
      <c r="G183" s="2130"/>
      <c r="H183" s="2131"/>
      <c r="I183" s="2132"/>
      <c r="J183" s="2133"/>
      <c r="K183" s="2134"/>
    </row>
    <row r="184" ht="23.25" customHeight="1">
      <c r="A184" s="2135" t="s">
        <v>162</v>
      </c>
      <c r="B184" s="2136" t="s">
        <v>163</v>
      </c>
      <c r="C184" s="2137" t="s">
        <v>164</v>
      </c>
      <c r="D184" s="2138">
        <f>IF(D130=0,0,D159/D130*100)</f>
        <v>0</v>
      </c>
      <c r="E184" s="2139" t="s">
        <v>22</v>
      </c>
      <c r="F184" s="2140">
        <v>75</v>
      </c>
      <c r="G184" s="2141">
        <v>100</v>
      </c>
      <c r="H184" s="2142" t="s">
        <v>23</v>
      </c>
      <c r="I184" s="2143"/>
      <c r="J184" s="2144"/>
      <c r="K184" s="2145"/>
    </row>
    <row r="185" ht="23.25" customHeight="1">
      <c r="A185" s="2146"/>
      <c r="B185" s="2147"/>
      <c r="C185" s="2148" t="s">
        <v>165</v>
      </c>
      <c r="D185" s="2138">
        <f>IF(D133=0,0,D163/D133*100)</f>
        <v>0</v>
      </c>
      <c r="E185" s="2149" t="s">
        <v>22</v>
      </c>
      <c r="F185" s="2150">
        <v>75</v>
      </c>
      <c r="G185" s="2151">
        <v>100</v>
      </c>
      <c r="H185" s="2152" t="s">
        <v>23</v>
      </c>
      <c r="I185" s="2153"/>
      <c r="J185" s="2154"/>
      <c r="K185" s="2155"/>
    </row>
    <row r="186" ht="23.25" customHeight="1">
      <c r="A186" s="2156"/>
      <c r="B186" s="2157"/>
      <c r="C186" s="2158" t="s">
        <v>166</v>
      </c>
      <c r="D186" s="2138">
        <f>IF(D137=0,0,D167/D137*100)</f>
        <v>0</v>
      </c>
      <c r="E186" s="2159" t="s">
        <v>22</v>
      </c>
      <c r="F186" s="2160">
        <v>75</v>
      </c>
      <c r="G186" s="2161">
        <v>100</v>
      </c>
      <c r="H186" s="2162" t="s">
        <v>23</v>
      </c>
      <c r="I186" s="2163"/>
      <c r="J186" s="2164"/>
      <c r="K186" s="2165"/>
    </row>
    <row r="187" ht="23.25" customHeight="1">
      <c r="A187" s="2166" t="s">
        <v>167</v>
      </c>
      <c r="B187" s="2167" t="s">
        <v>168</v>
      </c>
      <c r="C187" s="2168" t="s">
        <v>80</v>
      </c>
      <c r="D187" s="692">
        <f>IF(D162=0,0,D171/D162)</f>
        <v>0</v>
      </c>
      <c r="E187" s="2169" t="s">
        <v>22</v>
      </c>
      <c r="F187" s="2170">
        <v>0</v>
      </c>
      <c r="G187" s="2171">
        <v>0</v>
      </c>
      <c r="H187" s="2172" t="s">
        <v>23</v>
      </c>
      <c r="I187" s="2173"/>
      <c r="J187" s="2174"/>
      <c r="K187" s="2175"/>
    </row>
    <row r="188" ht="23.25" customHeight="1">
      <c r="A188" s="2176"/>
      <c r="B188" s="2177"/>
      <c r="C188" s="2178" t="s">
        <v>82</v>
      </c>
      <c r="D188" s="346">
        <v>0</v>
      </c>
      <c r="E188" s="2179"/>
      <c r="F188" s="2180"/>
      <c r="G188" s="2181"/>
      <c r="H188" s="2182"/>
      <c r="I188" s="2183"/>
      <c r="J188" s="2184"/>
      <c r="K188" s="2185"/>
    </row>
    <row r="189" ht="23.25" customHeight="1">
      <c r="A189" s="2186"/>
      <c r="B189" s="2187"/>
      <c r="C189" s="2188" t="s">
        <v>83</v>
      </c>
      <c r="D189" s="681">
        <f>IF(D188=0,0,D187/D188-1)*100</f>
        <v>0</v>
      </c>
      <c r="E189" s="2189" t="s">
        <v>22</v>
      </c>
      <c r="F189" s="2190">
        <v>5</v>
      </c>
      <c r="G189" s="2191">
        <v>20</v>
      </c>
      <c r="H189" s="2192" t="s">
        <v>23</v>
      </c>
      <c r="I189" s="2193"/>
      <c r="J189" s="2194"/>
      <c r="K189" s="2195"/>
    </row>
    <row r="190" ht="23.25" customHeight="1">
      <c r="A190" s="2196" t="s">
        <v>169</v>
      </c>
      <c r="B190" s="2197" t="s">
        <v>170</v>
      </c>
      <c r="C190" s="2198" t="s">
        <v>80</v>
      </c>
      <c r="D190" s="692">
        <f>IF(D166=0,0,D174/D166)</f>
        <v>0</v>
      </c>
      <c r="E190" s="2199" t="s">
        <v>22</v>
      </c>
      <c r="F190" s="2200">
        <v>0</v>
      </c>
      <c r="G190" s="2201">
        <v>0</v>
      </c>
      <c r="H190" s="2202" t="s">
        <v>23</v>
      </c>
      <c r="I190" s="2203"/>
      <c r="J190" s="2204"/>
      <c r="K190" s="2205"/>
    </row>
    <row r="191" ht="23.25" customHeight="1">
      <c r="A191" s="2206"/>
      <c r="B191" s="2207"/>
      <c r="C191" s="2208" t="s">
        <v>82</v>
      </c>
      <c r="D191" s="346">
        <v>0</v>
      </c>
      <c r="E191" s="2209"/>
      <c r="F191" s="2210"/>
      <c r="G191" s="2211"/>
      <c r="H191" s="2212"/>
      <c r="I191" s="2213"/>
      <c r="J191" s="2214"/>
      <c r="K191" s="2215"/>
    </row>
    <row r="192" ht="23.25" customHeight="1">
      <c r="A192" s="2216"/>
      <c r="B192" s="2217"/>
      <c r="C192" s="2218" t="s">
        <v>83</v>
      </c>
      <c r="D192" s="346">
        <f>IF(D191=0,0,D190/D191-1)*100</f>
        <v>0</v>
      </c>
      <c r="E192" s="2219" t="s">
        <v>22</v>
      </c>
      <c r="F192" s="2220">
        <v>5</v>
      </c>
      <c r="G192" s="2221">
        <v>20</v>
      </c>
      <c r="H192" s="2222" t="s">
        <v>23</v>
      </c>
      <c r="I192" s="2223"/>
      <c r="J192" s="2224"/>
      <c r="K192" s="2225"/>
    </row>
    <row r="193" ht="23.25" customHeight="1">
      <c r="A193" s="2226" t="s">
        <v>171</v>
      </c>
      <c r="B193" s="2227" t="s">
        <v>172</v>
      </c>
      <c r="C193" s="2228" t="s">
        <v>80</v>
      </c>
      <c r="D193" s="346">
        <f>IF(D170=0,0,D177/D170)</f>
        <v>0</v>
      </c>
      <c r="E193" s="2229" t="s">
        <v>22</v>
      </c>
      <c r="F193" s="2230">
        <v>0</v>
      </c>
      <c r="G193" s="2231">
        <v>0</v>
      </c>
      <c r="H193" s="2232" t="s">
        <v>23</v>
      </c>
      <c r="I193" s="2233"/>
      <c r="J193" s="2234"/>
      <c r="K193" s="2235"/>
    </row>
    <row r="194" ht="23.25" customHeight="1">
      <c r="A194" s="2236"/>
      <c r="B194" s="2237"/>
      <c r="C194" s="2238" t="s">
        <v>82</v>
      </c>
      <c r="D194" s="346">
        <v>0</v>
      </c>
      <c r="E194" s="2239"/>
      <c r="F194" s="2240"/>
      <c r="G194" s="2241"/>
      <c r="H194" s="2242"/>
      <c r="I194" s="2243"/>
      <c r="J194" s="2244"/>
      <c r="K194" s="2245"/>
    </row>
    <row r="195" ht="23.25" customHeight="1">
      <c r="A195" s="2246"/>
      <c r="B195" s="2247"/>
      <c r="C195" s="2248" t="s">
        <v>83</v>
      </c>
      <c r="D195" s="346">
        <f>IF(D194=0,0,D193/D194-1)*100</f>
        <v>0</v>
      </c>
      <c r="E195" s="2249" t="s">
        <v>22</v>
      </c>
      <c r="F195" s="2250">
        <v>3</v>
      </c>
      <c r="G195" s="2251">
        <v>20</v>
      </c>
      <c r="H195" s="2252" t="s">
        <v>23</v>
      </c>
      <c r="I195" s="2253"/>
      <c r="J195" s="2254"/>
      <c r="K195" s="2255"/>
    </row>
    <row r="196" ht="22.5" customHeight="1">
      <c r="A196" s="2256" t="s">
        <v>173</v>
      </c>
      <c r="B196" s="2257" t="s">
        <v>174</v>
      </c>
      <c r="C196" s="2258" t="s">
        <v>80</v>
      </c>
      <c r="D196" s="346">
        <f>IF(D8+D124=0,0,(D28+D31)/((D8+D124)/2))*100</f>
        <v>0</v>
      </c>
      <c r="E196" s="2259" t="s">
        <v>22</v>
      </c>
      <c r="F196" s="2260">
        <v>0.5</v>
      </c>
      <c r="G196" s="2261">
        <v>3.1</v>
      </c>
      <c r="H196" s="2262" t="s">
        <v>23</v>
      </c>
      <c r="I196" s="2263"/>
      <c r="J196" s="2264"/>
      <c r="K196" s="2265"/>
    </row>
    <row r="197" ht="22.5" customHeight="1">
      <c r="A197" s="2266"/>
      <c r="B197" s="2267"/>
      <c r="C197" s="2268" t="s">
        <v>82</v>
      </c>
      <c r="D197" s="346">
        <v>0</v>
      </c>
      <c r="E197" s="2269"/>
      <c r="F197" s="2270"/>
      <c r="G197" s="2271"/>
      <c r="H197" s="2272"/>
      <c r="I197" s="2273"/>
      <c r="J197" s="2274"/>
      <c r="K197" s="2275"/>
    </row>
    <row r="198" ht="22.5" customHeight="1">
      <c r="A198" s="2276" t="s">
        <v>175</v>
      </c>
      <c r="B198" s="2277" t="s">
        <v>176</v>
      </c>
      <c r="C198" s="2278" t="s">
        <v>80</v>
      </c>
      <c r="D198" s="346">
        <v>0</v>
      </c>
      <c r="E198" s="2279" t="s">
        <v>22</v>
      </c>
      <c r="F198" s="2280">
        <v>1</v>
      </c>
      <c r="G198" s="2281">
        <v>10</v>
      </c>
      <c r="H198" s="2282" t="s">
        <v>23</v>
      </c>
      <c r="I198" s="2283"/>
      <c r="J198" s="2284"/>
      <c r="K198" s="2285"/>
    </row>
    <row r="199" ht="22.5" customHeight="1">
      <c r="A199" s="2286"/>
      <c r="B199" s="2287"/>
      <c r="C199" s="2288" t="s">
        <v>82</v>
      </c>
      <c r="D199" s="346">
        <v>0</v>
      </c>
      <c r="E199" s="2289"/>
      <c r="F199" s="2290"/>
      <c r="G199" s="2291"/>
      <c r="H199" s="2292"/>
      <c r="I199" s="2293"/>
      <c r="J199" s="2294"/>
      <c r="K199" s="2295"/>
    </row>
    <row r="200" ht="22.5" customHeight="1">
      <c r="A200" s="2296" t="s">
        <v>177</v>
      </c>
      <c r="B200" s="2297" t="s">
        <v>178</v>
      </c>
      <c r="C200" s="2298" t="s">
        <v>80</v>
      </c>
      <c r="D200" s="346">
        <f>IF(D144+D148=0,0,D102/(D144+D148))</f>
        <v>0</v>
      </c>
      <c r="E200" s="2299" t="s">
        <v>22</v>
      </c>
      <c r="F200" s="2300">
        <v>30000</v>
      </c>
      <c r="G200" s="2301">
        <v>80000</v>
      </c>
      <c r="H200" s="2302" t="s">
        <v>23</v>
      </c>
      <c r="I200" s="2303"/>
      <c r="J200" s="2304"/>
      <c r="K200" s="2305"/>
    </row>
    <row r="201" ht="22.5" customHeight="1">
      <c r="A201" s="2306"/>
      <c r="B201" s="2307"/>
      <c r="C201" s="2308" t="s">
        <v>82</v>
      </c>
      <c r="D201" s="346">
        <v>0</v>
      </c>
      <c r="E201" s="2309"/>
      <c r="F201" s="2310"/>
      <c r="G201" s="2311"/>
      <c r="H201" s="2312"/>
      <c r="I201" s="2313"/>
      <c r="J201" s="2314"/>
      <c r="K201" s="2315"/>
    </row>
    <row r="202" ht="22.5" customHeight="1">
      <c r="A202" s="2316"/>
      <c r="B202" s="2317"/>
      <c r="C202" s="2318" t="s">
        <v>83</v>
      </c>
      <c r="D202" s="346">
        <f>IF(D201=0,0,D200/D201-1)*100</f>
        <v>0</v>
      </c>
      <c r="E202" s="2319" t="s">
        <v>22</v>
      </c>
      <c r="F202" s="2320">
        <v>3</v>
      </c>
      <c r="G202" s="2321">
        <v>5</v>
      </c>
      <c r="H202" s="2322" t="s">
        <v>23</v>
      </c>
      <c r="I202" s="2323"/>
      <c r="J202" s="2324"/>
      <c r="K202" s="2325"/>
    </row>
    <row r="203" ht="22.5" customHeight="1">
      <c r="A203" s="2326" t="s">
        <v>179</v>
      </c>
      <c r="B203" s="2327" t="s">
        <v>180</v>
      </c>
      <c r="C203" s="2328" t="s">
        <v>80</v>
      </c>
      <c r="D203" s="346">
        <f>IF(D152=0,0,(D112-D113)/D152)</f>
        <v>0</v>
      </c>
      <c r="E203" s="2329" t="s">
        <v>22</v>
      </c>
      <c r="F203" s="2330">
        <v>20000</v>
      </c>
      <c r="G203" s="2331">
        <v>130000</v>
      </c>
      <c r="H203" s="2332" t="s">
        <v>23</v>
      </c>
      <c r="I203" s="2333"/>
      <c r="J203" s="2334"/>
      <c r="K203" s="2335"/>
    </row>
    <row r="204" ht="22.5" customHeight="1">
      <c r="A204" s="2336"/>
      <c r="B204" s="2337"/>
      <c r="C204" s="2338" t="s">
        <v>82</v>
      </c>
      <c r="D204" s="346">
        <v>0</v>
      </c>
      <c r="E204" s="2339"/>
      <c r="F204" s="2340"/>
      <c r="G204" s="2341"/>
      <c r="H204" s="2342"/>
      <c r="I204" s="2343"/>
      <c r="J204" s="2344"/>
      <c r="K204" s="2345"/>
    </row>
    <row r="205" ht="22.5" customHeight="1">
      <c r="A205" s="2346"/>
      <c r="B205" s="2347"/>
      <c r="C205" s="2348" t="s">
        <v>83</v>
      </c>
      <c r="D205" s="681">
        <f>IF(D204=0,0,D203/D204-1)*100</f>
        <v>0</v>
      </c>
      <c r="E205" s="2349" t="s">
        <v>22</v>
      </c>
      <c r="F205" s="2350">
        <v>-5</v>
      </c>
      <c r="G205" s="2351">
        <v>10</v>
      </c>
      <c r="H205" s="2352" t="s">
        <v>23</v>
      </c>
      <c r="I205" s="2353"/>
      <c r="J205" s="2354"/>
      <c r="K205" s="2355"/>
    </row>
    <row r="206" ht="22.5" customHeight="1">
      <c r="A206" s="2356" t="s">
        <v>181</v>
      </c>
      <c r="B206" s="2357" t="s">
        <v>182</v>
      </c>
      <c r="C206" s="2358" t="s">
        <v>183</v>
      </c>
      <c r="D206" s="2359">
        <v>0</v>
      </c>
      <c r="E206" s="2360"/>
      <c r="F206" s="2361"/>
      <c r="G206" s="2362"/>
      <c r="H206" s="2363"/>
      <c r="I206" s="2364"/>
      <c r="J206" s="2365"/>
      <c r="K206" s="2366"/>
    </row>
    <row r="207" ht="22.5" customHeight="1">
      <c r="A207" s="2367"/>
      <c r="B207" s="2368"/>
      <c r="C207" s="2369" t="s">
        <v>184</v>
      </c>
      <c r="D207" s="2359">
        <v>0</v>
      </c>
      <c r="E207" s="2370"/>
      <c r="F207" s="2371"/>
      <c r="G207" s="2372"/>
      <c r="H207" s="2373"/>
      <c r="I207" s="2374"/>
      <c r="J207" s="2375"/>
      <c r="K207" s="2376"/>
    </row>
    <row r="208" ht="22.5" customHeight="1">
      <c r="A208" s="2377"/>
      <c r="B208" s="2378"/>
      <c r="C208" s="2379" t="s">
        <v>185</v>
      </c>
      <c r="D208" s="692">
        <f>IF(D207=0,0,D206/D207)*100</f>
        <v>0</v>
      </c>
      <c r="E208" s="2380" t="s">
        <v>22</v>
      </c>
      <c r="F208" s="2381">
        <v>90</v>
      </c>
      <c r="G208" s="2382">
        <v>110</v>
      </c>
      <c r="H208" s="2383" t="s">
        <v>23</v>
      </c>
      <c r="I208" s="2384"/>
      <c r="J208" s="2385"/>
      <c r="K208" s="2386"/>
    </row>
    <row r="209" ht="22.5" customHeight="1">
      <c r="A209" s="2387" t="s">
        <v>186</v>
      </c>
      <c r="B209" s="2388" t="s">
        <v>187</v>
      </c>
      <c r="C209" s="2389" t="s">
        <v>80</v>
      </c>
      <c r="D209" s="346">
        <f>IF(D141+D145=0,0,D130/(D141+D145))</f>
        <v>0</v>
      </c>
      <c r="E209" s="2390"/>
      <c r="F209" s="2391"/>
      <c r="G209" s="2392"/>
      <c r="H209" s="2393"/>
      <c r="I209" s="2394"/>
      <c r="J209" s="2395"/>
      <c r="K209" s="2396"/>
    </row>
    <row r="210" ht="22.5" customHeight="1">
      <c r="A210" s="2397"/>
      <c r="B210" s="2398"/>
      <c r="C210" s="2399" t="s">
        <v>82</v>
      </c>
      <c r="D210" s="346">
        <f>IF(D142+D146=0,0,D131/(D142+D146))</f>
        <v>0</v>
      </c>
      <c r="E210" s="2400"/>
      <c r="F210" s="2401"/>
      <c r="G210" s="2402"/>
      <c r="H210" s="2403"/>
      <c r="I210" s="2404"/>
      <c r="J210" s="2405"/>
      <c r="K210" s="2406"/>
    </row>
    <row r="211" ht="22.5" customHeight="1">
      <c r="A211" s="2407"/>
      <c r="B211" s="2408"/>
      <c r="C211" s="2409" t="s">
        <v>188</v>
      </c>
      <c r="D211" s="346">
        <f>D209-D210</f>
        <v>0</v>
      </c>
      <c r="E211" s="2410"/>
      <c r="F211" s="2411"/>
      <c r="G211" s="2412"/>
      <c r="H211" s="2413"/>
      <c r="I211" s="2414"/>
      <c r="J211" s="2415"/>
      <c r="K211" s="2416"/>
    </row>
    <row r="212" ht="22.5" customHeight="1">
      <c r="A212" s="2417" t="s">
        <v>189</v>
      </c>
      <c r="B212" s="2418" t="s">
        <v>190</v>
      </c>
      <c r="C212" s="2419" t="s">
        <v>80</v>
      </c>
      <c r="D212" s="346">
        <f>IF(D187=0,0,D200/D187)*100</f>
        <v>0</v>
      </c>
      <c r="E212" s="2420" t="s">
        <v>22</v>
      </c>
      <c r="F212" s="2421">
        <v>40</v>
      </c>
      <c r="G212" s="2422">
        <v>100</v>
      </c>
      <c r="H212" s="2423" t="s">
        <v>23</v>
      </c>
      <c r="I212" s="2424"/>
      <c r="J212" s="2425"/>
      <c r="K212" s="2426"/>
    </row>
    <row r="213" ht="22.5" customHeight="1">
      <c r="A213" s="2427"/>
      <c r="B213" s="2428"/>
      <c r="C213" s="2429" t="s">
        <v>82</v>
      </c>
      <c r="D213" s="346">
        <f>IF(D188=0,0,D201/D188)*100</f>
        <v>0</v>
      </c>
      <c r="E213" s="2430"/>
      <c r="F213" s="2431"/>
      <c r="G213" s="2432"/>
      <c r="H213" s="2433"/>
      <c r="I213" s="2434"/>
      <c r="J213" s="2435"/>
      <c r="K213" s="2436"/>
    </row>
    <row r="214" ht="22.5" customHeight="1">
      <c r="A214" s="2437"/>
      <c r="B214" s="2438"/>
      <c r="C214" s="2439" t="s">
        <v>188</v>
      </c>
      <c r="D214" s="346">
        <f>D212-D213</f>
        <v>0</v>
      </c>
      <c r="E214" s="2440" t="s">
        <v>22</v>
      </c>
      <c r="F214" s="2441">
        <v>-10</v>
      </c>
      <c r="G214" s="2442">
        <v>10</v>
      </c>
      <c r="H214" s="2443" t="s">
        <v>23</v>
      </c>
      <c r="I214" s="2444"/>
      <c r="J214" s="2445"/>
      <c r="K214" s="2446"/>
    </row>
    <row r="215" ht="22.5" customHeight="1">
      <c r="A215" s="2447" t="s">
        <v>191</v>
      </c>
      <c r="B215" s="2448" t="s">
        <v>192</v>
      </c>
      <c r="C215" s="2449" t="s">
        <v>80</v>
      </c>
      <c r="D215" s="346">
        <v>0</v>
      </c>
      <c r="E215" s="2450" t="s">
        <v>22</v>
      </c>
      <c r="F215" s="2451">
        <v>22</v>
      </c>
      <c r="G215" s="2452">
        <v>25</v>
      </c>
      <c r="H215" s="2453" t="s">
        <v>23</v>
      </c>
      <c r="I215" s="2454"/>
      <c r="J215" s="2455"/>
      <c r="K215" s="2456"/>
    </row>
    <row r="216" ht="22.5" customHeight="1">
      <c r="A216" s="2457"/>
      <c r="B216" s="2458"/>
      <c r="C216" s="2459" t="s">
        <v>82</v>
      </c>
      <c r="D216" s="346">
        <v>0</v>
      </c>
      <c r="E216" s="2460"/>
      <c r="F216" s="2461"/>
      <c r="G216" s="2462"/>
      <c r="H216" s="2463"/>
      <c r="I216" s="2464"/>
      <c r="J216" s="2465"/>
      <c r="K216" s="2466"/>
    </row>
    <row r="217" ht="22.5" customHeight="1">
      <c r="A217" s="2467"/>
      <c r="B217" s="2468"/>
      <c r="C217" s="2469" t="s">
        <v>188</v>
      </c>
      <c r="D217" s="346">
        <f>D215-D216</f>
        <v>0</v>
      </c>
      <c r="E217" s="2470" t="s">
        <v>22</v>
      </c>
      <c r="F217" s="2471">
        <v>-2</v>
      </c>
      <c r="G217" s="2472">
        <v>2</v>
      </c>
      <c r="H217" s="2473" t="s">
        <v>23</v>
      </c>
      <c r="I217" s="2474"/>
      <c r="J217" s="2475"/>
      <c r="K217" s="2476"/>
    </row>
    <row r="218" ht="22.5" customHeight="1">
      <c r="A218" s="2477" t="s">
        <v>193</v>
      </c>
      <c r="B218" s="2478" t="s">
        <v>194</v>
      </c>
      <c r="C218" s="2479" t="s">
        <v>195</v>
      </c>
      <c r="D218" s="346">
        <v>0</v>
      </c>
      <c r="E218" s="2480" t="s">
        <v>22</v>
      </c>
      <c r="F218" s="2481">
        <v>16</v>
      </c>
      <c r="G218" s="2482">
        <v>16</v>
      </c>
      <c r="H218" s="2483" t="s">
        <v>23</v>
      </c>
      <c r="I218" s="2484"/>
      <c r="J218" s="2485"/>
      <c r="K218" s="2486"/>
    </row>
    <row r="219" ht="19.5" customHeight="1">
      <c r="A219" s="2487"/>
      <c r="B219" s="2488"/>
      <c r="C219" s="2489" t="s">
        <v>196</v>
      </c>
      <c r="D219" s="346">
        <v>0</v>
      </c>
      <c r="E219" s="2490" t="s">
        <v>22</v>
      </c>
      <c r="F219" s="2491">
        <v>8</v>
      </c>
      <c r="G219" s="2492">
        <v>8</v>
      </c>
      <c r="H219" s="2493" t="s">
        <v>23</v>
      </c>
      <c r="I219" s="2494"/>
      <c r="J219" s="2495"/>
      <c r="K219" s="2496"/>
    </row>
    <row r="220" ht="22.5" customHeight="1">
      <c r="A220" s="2497"/>
      <c r="B220" s="2498"/>
      <c r="C220" s="2499" t="s">
        <v>197</v>
      </c>
      <c r="D220" s="346">
        <v>0</v>
      </c>
      <c r="E220" s="2500" t="s">
        <v>22</v>
      </c>
      <c r="F220" s="2501">
        <v>20</v>
      </c>
      <c r="G220" s="2502">
        <v>20</v>
      </c>
      <c r="H220" s="2503" t="s">
        <v>23</v>
      </c>
      <c r="I220" s="2504"/>
      <c r="J220" s="2505"/>
      <c r="K220" s="2506"/>
    </row>
    <row r="221" ht="22.5" customHeight="1">
      <c r="A221" s="2507" t="s">
        <v>198</v>
      </c>
      <c r="B221" s="2508" t="s">
        <v>199</v>
      </c>
      <c r="C221" s="2509" t="s">
        <v>200</v>
      </c>
      <c r="D221" s="346">
        <f>((D171-D177)*(D218+D219)+D177*D220)/100</f>
        <v>0</v>
      </c>
      <c r="E221" s="2510"/>
      <c r="F221" s="2511"/>
      <c r="G221" s="2512"/>
      <c r="H221" s="2513"/>
      <c r="I221" s="2514"/>
      <c r="J221" s="2515"/>
      <c r="K221" s="2516"/>
    </row>
    <row r="222" ht="22.5" customHeight="1">
      <c r="A222" s="2517"/>
      <c r="B222" s="2518"/>
      <c r="C222" s="2519" t="s">
        <v>201</v>
      </c>
      <c r="D222" s="346">
        <v>0</v>
      </c>
      <c r="E222" s="2520" t="s">
        <v>22</v>
      </c>
      <c r="F222" s="2521">
        <v>-3</v>
      </c>
      <c r="G222" s="2522">
        <v>3</v>
      </c>
      <c r="H222" s="2523" t="s">
        <v>23</v>
      </c>
      <c r="I222" s="2524"/>
      <c r="J222" s="2525"/>
      <c r="K222" s="2526"/>
    </row>
    <row r="223" ht="22.5" customHeight="1">
      <c r="A223" s="2527" t="s">
        <v>202</v>
      </c>
      <c r="B223" s="2528" t="s">
        <v>203</v>
      </c>
      <c r="C223" s="2529" t="s">
        <v>204</v>
      </c>
      <c r="D223" s="346">
        <v>0</v>
      </c>
      <c r="E223" s="2530"/>
      <c r="F223" s="2531"/>
      <c r="G223" s="2532"/>
      <c r="H223" s="2533"/>
      <c r="I223" s="2534"/>
      <c r="J223" s="2535"/>
      <c r="K223" s="2536"/>
    </row>
    <row r="224" ht="22.5" customHeight="1">
      <c r="A224" s="2537"/>
      <c r="B224" s="2538"/>
      <c r="C224" s="2539" t="s">
        <v>205</v>
      </c>
      <c r="D224" s="346">
        <v>0</v>
      </c>
      <c r="E224" s="2540"/>
      <c r="F224" s="2541"/>
      <c r="G224" s="2542"/>
      <c r="H224" s="2543"/>
      <c r="I224" s="2544"/>
      <c r="J224" s="2545"/>
      <c r="K224" s="2546"/>
    </row>
    <row r="225" ht="22.5" customHeight="1">
      <c r="A225" s="2547"/>
      <c r="B225" s="2548"/>
      <c r="C225" s="2549" t="s">
        <v>21</v>
      </c>
      <c r="D225" s="346">
        <f>D223-D224</f>
        <v>0</v>
      </c>
      <c r="E225" s="2550" t="s">
        <v>22</v>
      </c>
      <c r="F225" s="2551">
        <v>0</v>
      </c>
      <c r="G225" s="2552">
        <v>0</v>
      </c>
      <c r="H225" s="2553" t="s">
        <v>23</v>
      </c>
      <c r="I225" s="2554"/>
      <c r="J225" s="2555"/>
      <c r="K225" s="2556"/>
    </row>
    <row r="226" ht="22.5" customHeight="1">
      <c r="A226" s="2557" t="s">
        <v>206</v>
      </c>
      <c r="B226" s="2558" t="s">
        <v>207</v>
      </c>
      <c r="C226" s="2559" t="s">
        <v>80</v>
      </c>
      <c r="D226" s="346">
        <v>0</v>
      </c>
      <c r="E226" s="2560"/>
      <c r="F226" s="2561"/>
      <c r="G226" s="2562"/>
      <c r="H226" s="2563"/>
      <c r="I226" s="2564"/>
      <c r="J226" s="2565"/>
      <c r="K226" s="2566"/>
    </row>
    <row r="227" ht="22.5" customHeight="1">
      <c r="A227" s="2567"/>
      <c r="B227" s="2568"/>
      <c r="C227" s="2569" t="s">
        <v>208</v>
      </c>
      <c r="D227" s="681">
        <v>0</v>
      </c>
      <c r="E227" s="2570"/>
      <c r="F227" s="2571"/>
      <c r="G227" s="2572"/>
      <c r="H227" s="2573"/>
      <c r="I227" s="2574"/>
      <c r="J227" s="2575"/>
      <c r="K227" s="2576"/>
    </row>
    <row r="228" ht="22.5" customHeight="1">
      <c r="A228" s="2577"/>
      <c r="B228" s="2578"/>
      <c r="C228" s="2579" t="s">
        <v>201</v>
      </c>
      <c r="D228" s="692">
        <f>IF(D227=0,0,D226/D227-1)*100</f>
        <v>0</v>
      </c>
      <c r="E228" s="2580" t="s">
        <v>22</v>
      </c>
      <c r="F228" s="2581">
        <v>-2</v>
      </c>
      <c r="G228" s="2582">
        <v>2</v>
      </c>
      <c r="H228" s="2583" t="s">
        <v>23</v>
      </c>
      <c r="I228" s="2584"/>
      <c r="J228" s="2585"/>
      <c r="K228" s="2586"/>
    </row>
    <row r="229" ht="22.5" customHeight="1">
      <c r="A229" s="2587" t="s">
        <v>209</v>
      </c>
      <c r="B229" s="2588" t="s">
        <v>207</v>
      </c>
      <c r="C229" s="2589" t="s">
        <v>80</v>
      </c>
      <c r="D229" s="346">
        <v>0</v>
      </c>
      <c r="E229" s="2590"/>
      <c r="F229" s="2591"/>
      <c r="G229" s="2592"/>
      <c r="H229" s="2593"/>
      <c r="I229" s="2594"/>
      <c r="J229" s="2595"/>
      <c r="K229" s="2596"/>
    </row>
    <row r="230" ht="22.5" customHeight="1">
      <c r="A230" s="2597"/>
      <c r="B230" s="2598"/>
      <c r="C230" s="2599" t="s">
        <v>208</v>
      </c>
      <c r="D230" s="346">
        <v>0</v>
      </c>
      <c r="E230" s="2600"/>
      <c r="F230" s="2601"/>
      <c r="G230" s="2602"/>
      <c r="H230" s="2603"/>
      <c r="I230" s="2604"/>
      <c r="J230" s="2605"/>
      <c r="K230" s="2606"/>
    </row>
    <row r="231" ht="22.5" customHeight="1">
      <c r="A231" s="2607"/>
      <c r="B231" s="2608"/>
      <c r="C231" s="2609" t="s">
        <v>201</v>
      </c>
      <c r="D231" s="346">
        <f>IF(D230=0,0,D229/D230-1)*100</f>
        <v>0</v>
      </c>
      <c r="E231" s="2610" t="s">
        <v>22</v>
      </c>
      <c r="F231" s="2611">
        <v>-2</v>
      </c>
      <c r="G231" s="2612">
        <v>2</v>
      </c>
      <c r="H231" s="2613" t="s">
        <v>23</v>
      </c>
      <c r="I231" s="2614"/>
      <c r="J231" s="2615"/>
      <c r="K231" s="2616"/>
    </row>
    <row r="232" ht="22.5" customHeight="1">
      <c r="A232" s="2617" t="s">
        <v>210</v>
      </c>
      <c r="B232" s="2618"/>
      <c r="C232" s="2619"/>
      <c r="D232" s="2620"/>
      <c r="E232" s="2621"/>
      <c r="F232" s="2622"/>
      <c r="G232" s="2623"/>
      <c r="H232" s="2624"/>
      <c r="I232" s="2625"/>
      <c r="J232" s="2626"/>
      <c r="K232" s="2627"/>
    </row>
    <row r="233" ht="22.5" customHeight="1">
      <c r="A233" s="2628" t="s">
        <v>211</v>
      </c>
      <c r="B233" s="2629" t="s">
        <v>212</v>
      </c>
      <c r="C233" s="2630" t="s">
        <v>213</v>
      </c>
      <c r="D233" s="1562">
        <v>0</v>
      </c>
      <c r="E233" s="2631"/>
      <c r="F233" s="2632"/>
      <c r="G233" s="2633"/>
      <c r="H233" s="2634"/>
      <c r="I233" s="2635"/>
      <c r="J233" s="2636"/>
      <c r="K233" s="2637"/>
    </row>
    <row r="234" ht="22.5" customHeight="1">
      <c r="A234" s="2638"/>
      <c r="B234" s="2639"/>
      <c r="C234" s="2640" t="s">
        <v>214</v>
      </c>
      <c r="D234" s="1562">
        <v>0</v>
      </c>
      <c r="E234" s="2641"/>
      <c r="F234" s="2642"/>
      <c r="G234" s="2643"/>
      <c r="H234" s="2644"/>
      <c r="I234" s="2645"/>
      <c r="J234" s="2646"/>
      <c r="K234" s="2647"/>
    </row>
    <row r="235" ht="22.5" customHeight="1">
      <c r="A235" s="2648"/>
      <c r="B235" s="2649"/>
      <c r="C235" s="2650" t="s">
        <v>83</v>
      </c>
      <c r="D235" s="346">
        <f>IF(D234=0,0,D233/D234-1)*100</f>
        <v>0</v>
      </c>
      <c r="E235" s="2651" t="s">
        <v>22</v>
      </c>
      <c r="F235" s="2652">
        <v>0</v>
      </c>
      <c r="G235" s="2653">
        <v>20</v>
      </c>
      <c r="H235" s="2654" t="s">
        <v>23</v>
      </c>
      <c r="I235" s="2655"/>
      <c r="J235" s="2656"/>
      <c r="K235" s="2657"/>
    </row>
    <row r="236" ht="22.5" customHeight="1">
      <c r="A236" s="2658"/>
      <c r="B236" s="2659"/>
      <c r="C236" s="2660" t="s">
        <v>215</v>
      </c>
      <c r="D236" s="346">
        <f>IF(D127=0,0,D233/D127)*100</f>
        <v>0</v>
      </c>
      <c r="E236" s="2661" t="s">
        <v>22</v>
      </c>
      <c r="F236" s="2662">
        <v>75</v>
      </c>
      <c r="G236" s="2663">
        <v>99</v>
      </c>
      <c r="H236" s="2664" t="s">
        <v>23</v>
      </c>
      <c r="I236" s="2665"/>
      <c r="J236" s="2666"/>
      <c r="K236" s="2667"/>
    </row>
    <row r="237" ht="22.5" customHeight="1">
      <c r="A237" s="2668" t="s">
        <v>216</v>
      </c>
      <c r="B237" s="2669" t="s">
        <v>217</v>
      </c>
      <c r="C237" s="2670" t="s">
        <v>218</v>
      </c>
      <c r="D237" s="346">
        <v>0</v>
      </c>
      <c r="E237" s="2671"/>
      <c r="F237" s="2672"/>
      <c r="G237" s="2673"/>
      <c r="H237" s="2674"/>
      <c r="I237" s="2675"/>
      <c r="J237" s="2676"/>
      <c r="K237" s="2677"/>
    </row>
    <row r="238" ht="22.5" customHeight="1">
      <c r="A238" s="2678"/>
      <c r="B238" s="2679"/>
      <c r="C238" s="2680" t="s">
        <v>219</v>
      </c>
      <c r="D238" s="2681">
        <v>0</v>
      </c>
      <c r="E238" s="2682"/>
      <c r="F238" s="2683"/>
      <c r="G238" s="2684"/>
      <c r="H238" s="2685"/>
      <c r="I238" s="2686"/>
      <c r="J238" s="2687"/>
      <c r="K238" s="2688"/>
    </row>
    <row r="239" ht="22.5" customHeight="1">
      <c r="A239" s="2689"/>
      <c r="B239" s="2690"/>
      <c r="C239" s="2691" t="s">
        <v>220</v>
      </c>
      <c r="D239" s="2692">
        <v>0</v>
      </c>
      <c r="E239" s="2693"/>
      <c r="F239" s="2694"/>
      <c r="G239" s="2695"/>
      <c r="H239" s="2696"/>
      <c r="I239" s="2697"/>
      <c r="J239" s="2698"/>
      <c r="K239" s="2699"/>
    </row>
    <row r="240" ht="22.5" customHeight="1">
      <c r="A240" s="2700"/>
      <c r="B240" s="2701"/>
      <c r="C240" s="2702" t="s">
        <v>221</v>
      </c>
      <c r="D240" s="346">
        <v>0</v>
      </c>
      <c r="E240" s="2703"/>
      <c r="F240" s="2704"/>
      <c r="G240" s="2705"/>
      <c r="H240" s="2706"/>
      <c r="I240" s="2707"/>
      <c r="J240" s="2708"/>
      <c r="K240" s="2709"/>
    </row>
    <row r="241" ht="22.5" customHeight="1">
      <c r="A241" s="2710"/>
      <c r="B241" s="2711"/>
      <c r="C241" s="2712" t="s">
        <v>83</v>
      </c>
      <c r="D241" s="346">
        <f>IF(D240=0,0,D237/D240-1)*100</f>
        <v>0</v>
      </c>
      <c r="E241" s="2713" t="s">
        <v>22</v>
      </c>
      <c r="F241" s="2714">
        <v>0</v>
      </c>
      <c r="G241" s="2715">
        <v>30</v>
      </c>
      <c r="H241" s="2716" t="s">
        <v>23</v>
      </c>
      <c r="I241" s="2717"/>
      <c r="J241" s="2718"/>
      <c r="K241" s="2719"/>
    </row>
    <row r="242" ht="22.5" customHeight="1">
      <c r="A242" s="2720"/>
      <c r="B242" s="2721"/>
      <c r="C242" s="2722" t="s">
        <v>222</v>
      </c>
      <c r="D242" s="346">
        <f>IF(D57=0,0,((D237-D240)-D238+D239)/D57)*100</f>
        <v>0</v>
      </c>
      <c r="E242" s="2723" t="s">
        <v>22</v>
      </c>
      <c r="F242" s="2724">
        <v>30</v>
      </c>
      <c r="G242" s="2725">
        <v>55</v>
      </c>
      <c r="H242" s="2726" t="s">
        <v>23</v>
      </c>
      <c r="I242" s="2727"/>
      <c r="J242" s="2728"/>
      <c r="K242" s="2729"/>
    </row>
    <row r="243" ht="22.5" customHeight="1">
      <c r="A243" s="2730" t="s">
        <v>223</v>
      </c>
      <c r="B243" s="2731" t="s">
        <v>224</v>
      </c>
      <c r="C243" s="2732" t="s">
        <v>225</v>
      </c>
      <c r="D243" s="346">
        <f>IF(D233=0,0,D237/D233)</f>
        <v>0</v>
      </c>
      <c r="E243" s="2733"/>
      <c r="F243" s="2734"/>
      <c r="G243" s="2735"/>
      <c r="H243" s="2736"/>
      <c r="I243" s="2737"/>
      <c r="J243" s="2738"/>
      <c r="K243" s="2739"/>
    </row>
    <row r="244" ht="22.5" customHeight="1">
      <c r="A244" s="2740"/>
      <c r="B244" s="2741"/>
      <c r="C244" s="2742" t="s">
        <v>226</v>
      </c>
      <c r="D244" s="346">
        <f>IF(D234=0,0,D240/D234)</f>
        <v>0</v>
      </c>
      <c r="E244" s="2743"/>
      <c r="F244" s="2744"/>
      <c r="G244" s="2745"/>
      <c r="H244" s="2746"/>
      <c r="I244" s="2747"/>
      <c r="J244" s="2748"/>
      <c r="K244" s="2749"/>
    </row>
    <row r="245" ht="22.5" customHeight="1">
      <c r="A245" s="2750"/>
      <c r="B245" s="2751"/>
      <c r="C245" s="2752" t="s">
        <v>83</v>
      </c>
      <c r="D245" s="346">
        <f>IF(D244=0,0,D243/D244-1)*100</f>
        <v>0</v>
      </c>
      <c r="E245" s="2753" t="s">
        <v>22</v>
      </c>
      <c r="F245" s="2754">
        <v>0</v>
      </c>
      <c r="G245" s="2755">
        <v>30</v>
      </c>
      <c r="H245" s="2756" t="s">
        <v>23</v>
      </c>
      <c r="I245" s="2757"/>
      <c r="J245" s="2758"/>
      <c r="K245" s="2759"/>
    </row>
    <row r="246" ht="22.5" customHeight="1">
      <c r="A246" s="2760" t="s">
        <v>227</v>
      </c>
      <c r="B246" s="2761"/>
      <c r="C246" s="2762"/>
      <c r="D246" s="2763"/>
      <c r="E246" s="2764"/>
      <c r="F246" s="2765"/>
      <c r="G246" s="2766"/>
      <c r="H246" s="2767"/>
      <c r="I246" s="2768"/>
      <c r="J246" s="2769"/>
      <c r="K246" s="2770"/>
    </row>
    <row r="247" ht="22.5" customHeight="1">
      <c r="A247" s="2771" t="s">
        <v>228</v>
      </c>
      <c r="B247" s="2772" t="s">
        <v>229</v>
      </c>
      <c r="C247" s="2773" t="s">
        <v>230</v>
      </c>
      <c r="D247" s="346">
        <v>0</v>
      </c>
      <c r="E247" s="2774" t="s">
        <v>22</v>
      </c>
      <c r="F247" s="2775">
        <v>0</v>
      </c>
      <c r="G247" s="2776">
        <v>0</v>
      </c>
      <c r="H247" s="2777" t="s">
        <v>23</v>
      </c>
      <c r="I247" s="2778"/>
      <c r="J247" s="2779"/>
      <c r="K247" s="2780"/>
    </row>
    <row r="248" ht="22.5" customHeight="1">
      <c r="A248" s="2781"/>
      <c r="B248" s="2782"/>
      <c r="C248" s="2783" t="s">
        <v>231</v>
      </c>
      <c r="D248" s="346">
        <v>0</v>
      </c>
      <c r="E248" s="2784" t="s">
        <v>22</v>
      </c>
      <c r="F248" s="2785">
        <v>0</v>
      </c>
      <c r="G248" s="2786">
        <v>0</v>
      </c>
      <c r="H248" s="2787" t="s">
        <v>23</v>
      </c>
      <c r="I248" s="2788"/>
      <c r="J248" s="2789"/>
      <c r="K248" s="2790"/>
    </row>
    <row r="249" ht="22.5" customHeight="1">
      <c r="A249" s="2791" t="s">
        <v>232</v>
      </c>
      <c r="B249" s="2792" t="s">
        <v>229</v>
      </c>
      <c r="C249" s="2793" t="s">
        <v>233</v>
      </c>
      <c r="D249" s="346">
        <v>0</v>
      </c>
      <c r="E249" s="2794" t="s">
        <v>22</v>
      </c>
      <c r="F249" s="2795">
        <v>0</v>
      </c>
      <c r="G249" s="2796">
        <v>0</v>
      </c>
      <c r="H249" s="2797" t="s">
        <v>23</v>
      </c>
      <c r="I249" s="2798"/>
      <c r="J249" s="2799"/>
      <c r="K249" s="2800"/>
    </row>
    <row r="250" ht="22.5" customHeight="1">
      <c r="A250" s="2801"/>
      <c r="B250" s="2802"/>
      <c r="C250" s="2803" t="s">
        <v>234</v>
      </c>
      <c r="D250" s="346">
        <v>0</v>
      </c>
      <c r="E250" s="2804" t="s">
        <v>22</v>
      </c>
      <c r="F250" s="2805">
        <v>0</v>
      </c>
      <c r="G250" s="2806">
        <v>0</v>
      </c>
      <c r="H250" s="2807" t="s">
        <v>23</v>
      </c>
      <c r="I250" s="2808"/>
      <c r="J250" s="2809"/>
      <c r="K250" s="2810"/>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6:A18"/>
    <mergeCell ref="B16:B18"/>
    <mergeCell ref="A20:A24"/>
    <mergeCell ref="B20:B24"/>
    <mergeCell ref="A25:A27"/>
    <mergeCell ref="B25:B27"/>
    <mergeCell ref="A28:A30"/>
    <mergeCell ref="B28:B30"/>
    <mergeCell ref="A31:A35"/>
    <mergeCell ref="B31:B35"/>
    <mergeCell ref="A36:A42"/>
    <mergeCell ref="B36:B42"/>
    <mergeCell ref="A43:A49"/>
    <mergeCell ref="B43:B49"/>
    <mergeCell ref="A51:A55"/>
    <mergeCell ref="B51:B55"/>
    <mergeCell ref="A56:A60"/>
    <mergeCell ref="B56:B60"/>
    <mergeCell ref="A61:A68"/>
    <mergeCell ref="B61:B68"/>
    <mergeCell ref="A69:A72"/>
    <mergeCell ref="B69:B72"/>
    <mergeCell ref="A73:A76"/>
    <mergeCell ref="B73:B76"/>
    <mergeCell ref="A77:A80"/>
    <mergeCell ref="B77:B80"/>
    <mergeCell ref="A81:A90"/>
    <mergeCell ref="B81:B90"/>
    <mergeCell ref="A91:A95"/>
    <mergeCell ref="B91:B95"/>
    <mergeCell ref="A96:A100"/>
    <mergeCell ref="B96:B100"/>
    <mergeCell ref="A101:A105"/>
    <mergeCell ref="B101:B105"/>
    <mergeCell ref="A106:A110"/>
    <mergeCell ref="B106:B110"/>
    <mergeCell ref="A111:A117"/>
    <mergeCell ref="B111:B117"/>
    <mergeCell ref="A118:A122"/>
    <mergeCell ref="B118:B122"/>
    <mergeCell ref="A123:A125"/>
    <mergeCell ref="B123:B125"/>
    <mergeCell ref="A127:A129"/>
    <mergeCell ref="B127:B129"/>
    <mergeCell ref="A130:A132"/>
    <mergeCell ref="B130:B132"/>
    <mergeCell ref="A133:A136"/>
    <mergeCell ref="B133:B136"/>
    <mergeCell ref="A137:A140"/>
    <mergeCell ref="B137:B140"/>
    <mergeCell ref="A141:A144"/>
    <mergeCell ref="B141:B144"/>
    <mergeCell ref="A145:A148"/>
    <mergeCell ref="B145:B148"/>
    <mergeCell ref="A149:A151"/>
    <mergeCell ref="B149:B151"/>
    <mergeCell ref="A152:A154"/>
    <mergeCell ref="B152:B154"/>
    <mergeCell ref="A155:A158"/>
    <mergeCell ref="B155:B158"/>
    <mergeCell ref="A159:A162"/>
    <mergeCell ref="B159:B162"/>
    <mergeCell ref="A163:A166"/>
    <mergeCell ref="B163:B166"/>
    <mergeCell ref="A167:A170"/>
    <mergeCell ref="B167:B170"/>
    <mergeCell ref="A171:A173"/>
    <mergeCell ref="B171:B173"/>
    <mergeCell ref="A174:A176"/>
    <mergeCell ref="B174:B176"/>
    <mergeCell ref="A177:A179"/>
    <mergeCell ref="B177:B179"/>
    <mergeCell ref="A180:A182"/>
    <mergeCell ref="B180:B182"/>
    <mergeCell ref="A184:A186"/>
    <mergeCell ref="B184:B186"/>
    <mergeCell ref="A187:A189"/>
    <mergeCell ref="B187:B189"/>
    <mergeCell ref="A190:A192"/>
    <mergeCell ref="B190:B192"/>
    <mergeCell ref="A193:A195"/>
    <mergeCell ref="B193:B195"/>
    <mergeCell ref="A196:A197"/>
    <mergeCell ref="B196:B197"/>
    <mergeCell ref="A198:A199"/>
    <mergeCell ref="B198:B199"/>
    <mergeCell ref="A200:A202"/>
    <mergeCell ref="B200:B202"/>
    <mergeCell ref="A203:A205"/>
    <mergeCell ref="B203:B205"/>
    <mergeCell ref="A206:A208"/>
    <mergeCell ref="B206:B208"/>
    <mergeCell ref="A209:A211"/>
    <mergeCell ref="B209:B211"/>
    <mergeCell ref="A212:A214"/>
    <mergeCell ref="B212:B214"/>
    <mergeCell ref="A215:A217"/>
    <mergeCell ref="B215:B217"/>
    <mergeCell ref="A218:A220"/>
    <mergeCell ref="B218:B220"/>
    <mergeCell ref="A221:A222"/>
    <mergeCell ref="B221:B222"/>
    <mergeCell ref="A223:A225"/>
    <mergeCell ref="B223:B225"/>
    <mergeCell ref="A226:A228"/>
    <mergeCell ref="B226:B228"/>
    <mergeCell ref="A229:A231"/>
    <mergeCell ref="B229:B231"/>
    <mergeCell ref="A233:A236"/>
    <mergeCell ref="B233:B236"/>
    <mergeCell ref="A237:A242"/>
    <mergeCell ref="B237:B242"/>
    <mergeCell ref="A243:A245"/>
    <mergeCell ref="B243:B245"/>
    <mergeCell ref="A247:A248"/>
    <mergeCell ref="B247:B248"/>
    <mergeCell ref="A249:A250"/>
    <mergeCell ref="B249:B250"/>
  </mergeCells>
  <pageMargins left="1.18110236220472" right="1.18110236220472" top="1.18110236220472" bottom="1.18110236220472" header="0.51181" footer="0.51181"/>
  <pageSetup paperSize="9" pageOrder="overThenDown" orientation="portrait" errors="blank"/>
</worksheet>
</file>

<file path=xl/worksheets/sheet2.xml><?xml version="1.0" encoding="utf-8"?>
<worksheet xmlns="http://schemas.openxmlformats.org/spreadsheetml/2006/main" xmlns:r="http://schemas.openxmlformats.org/officeDocument/2006/relationships">
  <dimension ref="A1:K201"/>
  <sheetViews>
    <sheetView topLeftCell="A1" zoomScaleNormal="100" zoomScalePageLayoutView="60" workbookViewId="0">
      <pane topLeftCell="B6" activePane="bottomRight" state="frozen"/>
      <selection activeCell="A1" sqref="A1"/>
    </sheetView>
  </sheetViews>
  <sheetFormatPr defaultColWidth="8" defaultRowHeight="14.25"/>
  <cols>
    <col min="1" max="1" width="35.5647058823529" style="16"/>
    <col min="2" max="2" width="31.8352941176471" style="16"/>
    <col min="3" max="3" width="32.2666666666667" style="16"/>
    <col min="4" max="4" width="24.0941176470588" style="16"/>
    <col min="5" max="5" width="6.02352941176471" style="16"/>
    <col min="6" max="6" width="10.8980392156863" style="16"/>
    <col min="7" max="7" width="10.4666666666667" style="16"/>
    <col min="8" max="8" width="6.02352941176471" style="16"/>
    <col min="9" max="9" width="36.5686274509804" style="16"/>
    <col min="10" max="10" width="36.5686274509804" style="16"/>
    <col min="11" max="11" width="36.5686274509804" style="16"/>
  </cols>
  <sheetData>
    <row r="1" ht="38.25" customHeight="1">
      <c r="A1" s="2811" t="s">
        <v>235</v>
      </c>
      <c r="B1" s="2812"/>
      <c r="C1" s="2813"/>
      <c r="D1" s="2814"/>
      <c r="E1" s="2815"/>
      <c r="F1" s="2816"/>
      <c r="G1" s="2817"/>
      <c r="H1" s="2818"/>
      <c r="I1" s="2819"/>
      <c r="J1" s="2820"/>
      <c r="K1" s="2821"/>
    </row>
    <row r="2" ht="22.5" customHeight="1">
      <c r="A2" s="2822"/>
      <c r="B2" s="2823"/>
      <c r="C2" s="2824"/>
      <c r="D2" s="2825"/>
      <c r="E2" s="2826"/>
      <c r="F2" s="2827"/>
      <c r="G2" s="2828"/>
      <c r="H2" s="2829"/>
      <c r="I2" s="2830" t="s">
        <v>236</v>
      </c>
      <c r="J2" s="2831"/>
      <c r="K2" s="2832"/>
    </row>
    <row r="3" ht="22.5" customHeight="1">
      <c r="A3" s="2833" t="s">
        <v>2</v>
      </c>
      <c r="B3" s="2834"/>
      <c r="C3" s="2835"/>
      <c r="D3" s="2836"/>
      <c r="E3" s="2837"/>
      <c r="F3" s="2838"/>
      <c r="G3" s="2839"/>
      <c r="H3" s="2840"/>
      <c r="I3" s="2841"/>
      <c r="J3" s="2842"/>
      <c r="K3" s="2843" t="s">
        <v>3</v>
      </c>
    </row>
    <row r="4" ht="22.5" customHeight="1">
      <c r="A4" s="2844" t="s">
        <v>4</v>
      </c>
      <c r="B4" s="2845" t="s">
        <v>5</v>
      </c>
      <c r="C4" s="2846" t="s">
        <v>6</v>
      </c>
      <c r="D4" s="2847" t="s">
        <v>7</v>
      </c>
      <c r="E4" s="2848" t="s">
        <v>8</v>
      </c>
      <c r="F4" s="2849" t="s">
        <v>9</v>
      </c>
      <c r="G4" s="2850"/>
      <c r="H4" s="2851" t="s">
        <v>10</v>
      </c>
      <c r="I4" s="2852" t="s">
        <v>11</v>
      </c>
      <c r="J4" s="2853" t="s">
        <v>12</v>
      </c>
      <c r="K4" s="2854" t="s">
        <v>13</v>
      </c>
    </row>
    <row r="5" ht="22.5" customHeight="1">
      <c r="A5" s="2855"/>
      <c r="B5" s="2856"/>
      <c r="C5" s="2857"/>
      <c r="D5" s="2858"/>
      <c r="E5" s="2859"/>
      <c r="F5" s="2860" t="s">
        <v>14</v>
      </c>
      <c r="G5" s="2861" t="s">
        <v>15</v>
      </c>
      <c r="H5" s="2862"/>
      <c r="I5" s="2863"/>
      <c r="J5" s="2864"/>
      <c r="K5" s="2865"/>
    </row>
    <row r="6" ht="22.5" customHeight="1">
      <c r="A6" s="2866" t="s">
        <v>237</v>
      </c>
      <c r="B6" s="2867"/>
      <c r="C6" s="2868"/>
      <c r="D6" s="2869"/>
      <c r="E6" s="2870"/>
      <c r="F6" s="2871"/>
      <c r="G6" s="2872"/>
      <c r="H6" s="2873"/>
      <c r="I6" s="2874"/>
      <c r="J6" s="2875"/>
      <c r="K6" s="2876"/>
    </row>
    <row r="7" ht="22.5" customHeight="1">
      <c r="A7" s="2877" t="s">
        <v>17</v>
      </c>
      <c r="B7" s="2878" t="s">
        <v>18</v>
      </c>
      <c r="C7" s="2879" t="s">
        <v>19</v>
      </c>
      <c r="D7" s="703">
        <v>0</v>
      </c>
      <c r="E7" s="2880"/>
      <c r="F7" s="2881"/>
      <c r="G7" s="2882"/>
      <c r="H7" s="2883"/>
      <c r="I7" s="2884"/>
      <c r="J7" s="2885"/>
      <c r="K7" s="2886"/>
    </row>
    <row r="8" ht="22.5" customHeight="1">
      <c r="A8" s="2887"/>
      <c r="B8" s="2888"/>
      <c r="C8" s="2889" t="s">
        <v>20</v>
      </c>
      <c r="D8" s="703">
        <v>0</v>
      </c>
      <c r="E8" s="2890"/>
      <c r="F8" s="2891"/>
      <c r="G8" s="2892"/>
      <c r="H8" s="2893"/>
      <c r="I8" s="2894"/>
      <c r="J8" s="2895"/>
      <c r="K8" s="2896"/>
    </row>
    <row r="9" ht="22.5" customHeight="1">
      <c r="A9" s="2897"/>
      <c r="B9" s="2898"/>
      <c r="C9" s="2899" t="s">
        <v>21</v>
      </c>
      <c r="D9" s="703">
        <f>D7-D8</f>
        <v>0</v>
      </c>
      <c r="E9" s="2900" t="s">
        <v>22</v>
      </c>
      <c r="F9" s="2901">
        <v>0</v>
      </c>
      <c r="G9" s="2902">
        <v>0</v>
      </c>
      <c r="H9" s="2903" t="s">
        <v>23</v>
      </c>
      <c r="I9" s="2904"/>
      <c r="J9" s="2905"/>
      <c r="K9" s="2906"/>
    </row>
    <row r="10" ht="22.5" customHeight="1">
      <c r="A10" s="2907" t="s">
        <v>24</v>
      </c>
      <c r="B10" s="2908" t="s">
        <v>25</v>
      </c>
      <c r="C10" s="2909" t="s">
        <v>19</v>
      </c>
      <c r="D10" s="703">
        <v>0</v>
      </c>
      <c r="E10" s="2910"/>
      <c r="F10" s="2911"/>
      <c r="G10" s="2912"/>
      <c r="H10" s="2913"/>
      <c r="I10" s="2914"/>
      <c r="J10" s="2915"/>
      <c r="K10" s="2916"/>
    </row>
    <row r="11" ht="22.5" customHeight="1">
      <c r="A11" s="2917"/>
      <c r="B11" s="2918"/>
      <c r="C11" s="2919" t="s">
        <v>20</v>
      </c>
      <c r="D11" s="703">
        <v>0</v>
      </c>
      <c r="E11" s="2920"/>
      <c r="F11" s="2921"/>
      <c r="G11" s="2922"/>
      <c r="H11" s="2923"/>
      <c r="I11" s="2924"/>
      <c r="J11" s="2925"/>
      <c r="K11" s="2926"/>
    </row>
    <row r="12" ht="22.5" customHeight="1">
      <c r="A12" s="2927"/>
      <c r="B12" s="2928"/>
      <c r="C12" s="2929" t="s">
        <v>21</v>
      </c>
      <c r="D12" s="703">
        <f>D10-D11</f>
        <v>0</v>
      </c>
      <c r="E12" s="2930" t="s">
        <v>22</v>
      </c>
      <c r="F12" s="2931">
        <v>0</v>
      </c>
      <c r="G12" s="2932">
        <v>0</v>
      </c>
      <c r="H12" s="2933" t="s">
        <v>23</v>
      </c>
      <c r="I12" s="2934"/>
      <c r="J12" s="2935"/>
      <c r="K12" s="2936"/>
    </row>
    <row r="13" ht="22.5" customHeight="1">
      <c r="A13" s="2937" t="s">
        <v>238</v>
      </c>
      <c r="B13" s="2938" t="s">
        <v>27</v>
      </c>
      <c r="C13" s="2939" t="s">
        <v>28</v>
      </c>
      <c r="D13" s="703">
        <v>0</v>
      </c>
      <c r="E13" s="2940"/>
      <c r="F13" s="2941"/>
      <c r="G13" s="2942"/>
      <c r="H13" s="2943"/>
      <c r="I13" s="2944"/>
      <c r="J13" s="2945"/>
      <c r="K13" s="2946"/>
    </row>
    <row r="14" ht="22.5" customHeight="1">
      <c r="A14" s="2947"/>
      <c r="B14" s="2948"/>
      <c r="C14" s="2949" t="s">
        <v>29</v>
      </c>
      <c r="D14" s="703">
        <v>0</v>
      </c>
      <c r="E14" s="2950"/>
      <c r="F14" s="2951"/>
      <c r="G14" s="2952"/>
      <c r="H14" s="2953"/>
      <c r="I14" s="2954"/>
      <c r="J14" s="2955"/>
      <c r="K14" s="2956"/>
    </row>
    <row r="15" ht="22.5" customHeight="1">
      <c r="A15" s="2957"/>
      <c r="B15" s="2958"/>
      <c r="C15" s="2959" t="s">
        <v>21</v>
      </c>
      <c r="D15" s="703">
        <f>D13-D14</f>
        <v>0</v>
      </c>
      <c r="E15" s="2960" t="s">
        <v>22</v>
      </c>
      <c r="F15" s="2961">
        <v>0</v>
      </c>
      <c r="G15" s="2962">
        <v>0</v>
      </c>
      <c r="H15" s="2963" t="s">
        <v>23</v>
      </c>
      <c r="I15" s="2964"/>
      <c r="J15" s="2965"/>
      <c r="K15" s="2966"/>
    </row>
    <row r="16" ht="22.5" customHeight="1">
      <c r="A16" s="2967" t="s">
        <v>239</v>
      </c>
      <c r="B16" s="2968"/>
      <c r="C16" s="2969"/>
      <c r="D16" s="2970"/>
      <c r="E16" s="2971"/>
      <c r="F16" s="2972"/>
      <c r="G16" s="2973"/>
      <c r="H16" s="2974"/>
      <c r="I16" s="2975"/>
      <c r="J16" s="2976"/>
      <c r="K16" s="2977"/>
    </row>
    <row r="17" ht="22.5" customHeight="1">
      <c r="A17" s="2978" t="s">
        <v>240</v>
      </c>
      <c r="B17" s="2979" t="s">
        <v>241</v>
      </c>
      <c r="C17" s="2980" t="s">
        <v>37</v>
      </c>
      <c r="D17" s="703">
        <v>0</v>
      </c>
      <c r="E17" s="2981"/>
      <c r="F17" s="2982"/>
      <c r="G17" s="2983"/>
      <c r="H17" s="2984"/>
      <c r="I17" s="2985"/>
      <c r="J17" s="2986"/>
      <c r="K17" s="2987"/>
    </row>
    <row r="18" ht="22.5" customHeight="1">
      <c r="A18" s="2988"/>
      <c r="B18" s="2989"/>
      <c r="C18" s="2990" t="s">
        <v>38</v>
      </c>
      <c r="D18" s="703">
        <v>0</v>
      </c>
      <c r="E18" s="2991"/>
      <c r="F18" s="2992"/>
      <c r="G18" s="2993"/>
      <c r="H18" s="2994"/>
      <c r="I18" s="2995"/>
      <c r="J18" s="2996"/>
      <c r="K18" s="2997"/>
    </row>
    <row r="19" ht="22.5" customHeight="1">
      <c r="A19" s="2998"/>
      <c r="B19" s="2999"/>
      <c r="C19" s="3000" t="s">
        <v>39</v>
      </c>
      <c r="D19" s="703">
        <f>D17-D18</f>
        <v>0</v>
      </c>
      <c r="E19" s="3001" t="s">
        <v>22</v>
      </c>
      <c r="F19" s="3002">
        <v>0</v>
      </c>
      <c r="G19" s="3003">
        <v>0</v>
      </c>
      <c r="H19" s="3004" t="s">
        <v>23</v>
      </c>
      <c r="I19" s="3005"/>
      <c r="J19" s="3006"/>
      <c r="K19" s="3007"/>
    </row>
    <row r="20" ht="22.5" customHeight="1">
      <c r="A20" s="3008"/>
      <c r="B20" s="3009"/>
      <c r="C20" s="3010" t="s">
        <v>40</v>
      </c>
      <c r="D20" s="703">
        <v>0</v>
      </c>
      <c r="E20" s="3011"/>
      <c r="F20" s="3012"/>
      <c r="G20" s="3013"/>
      <c r="H20" s="3014"/>
      <c r="I20" s="3015"/>
      <c r="J20" s="3016"/>
      <c r="K20" s="3017"/>
    </row>
    <row r="21" ht="22.5" customHeight="1">
      <c r="A21" s="3018"/>
      <c r="B21" s="3019"/>
      <c r="C21" s="3020" t="s">
        <v>41</v>
      </c>
      <c r="D21" s="703">
        <f>D20-D18</f>
        <v>0</v>
      </c>
      <c r="E21" s="3021" t="s">
        <v>22</v>
      </c>
      <c r="F21" s="3022">
        <v>0</v>
      </c>
      <c r="G21" s="3023">
        <v>0</v>
      </c>
      <c r="H21" s="3024" t="s">
        <v>23</v>
      </c>
      <c r="I21" s="3025"/>
      <c r="J21" s="3026"/>
      <c r="K21" s="3027"/>
    </row>
    <row r="22" ht="22.5" customHeight="1">
      <c r="A22" s="3028" t="s">
        <v>42</v>
      </c>
      <c r="B22" s="3029" t="s">
        <v>242</v>
      </c>
      <c r="C22" s="3030" t="s">
        <v>44</v>
      </c>
      <c r="D22" s="703">
        <v>0</v>
      </c>
      <c r="E22" s="3031"/>
      <c r="F22" s="3032"/>
      <c r="G22" s="3033"/>
      <c r="H22" s="3034"/>
      <c r="I22" s="3035"/>
      <c r="J22" s="3036"/>
      <c r="K22" s="3037"/>
    </row>
    <row r="23" ht="22.5" customHeight="1">
      <c r="A23" s="3038"/>
      <c r="B23" s="3039"/>
      <c r="C23" s="3040" t="s">
        <v>45</v>
      </c>
      <c r="D23" s="3041">
        <v>0</v>
      </c>
      <c r="E23" s="3042"/>
      <c r="F23" s="3043"/>
      <c r="G23" s="3044"/>
      <c r="H23" s="3045"/>
      <c r="I23" s="3046"/>
      <c r="J23" s="3047"/>
      <c r="K23" s="3048"/>
    </row>
    <row r="24" ht="22.5" customHeight="1">
      <c r="A24" s="3049"/>
      <c r="B24" s="3050"/>
      <c r="C24" s="3051" t="s">
        <v>46</v>
      </c>
      <c r="D24" s="703">
        <f>D22-D23</f>
        <v>0</v>
      </c>
      <c r="E24" s="3052" t="s">
        <v>22</v>
      </c>
      <c r="F24" s="3053">
        <v>0</v>
      </c>
      <c r="G24" s="3054">
        <v>0</v>
      </c>
      <c r="H24" s="3055" t="s">
        <v>23</v>
      </c>
      <c r="I24" s="3056"/>
      <c r="J24" s="3057"/>
      <c r="K24" s="3058"/>
    </row>
    <row r="25" ht="22.5" customHeight="1">
      <c r="A25" s="3059" t="s">
        <v>243</v>
      </c>
      <c r="B25" s="3060" t="s">
        <v>244</v>
      </c>
      <c r="C25" s="3061" t="s">
        <v>245</v>
      </c>
      <c r="D25" s="703">
        <v>0</v>
      </c>
      <c r="E25" s="3062"/>
      <c r="F25" s="3063"/>
      <c r="G25" s="3064"/>
      <c r="H25" s="3065"/>
      <c r="I25" s="3066"/>
      <c r="J25" s="3067"/>
      <c r="K25" s="3068"/>
    </row>
    <row r="26" ht="22.5" customHeight="1">
      <c r="A26" s="3069"/>
      <c r="B26" s="3070"/>
      <c r="C26" s="3071" t="s">
        <v>246</v>
      </c>
      <c r="D26" s="3072">
        <v>0</v>
      </c>
      <c r="E26" s="3073"/>
      <c r="F26" s="3074"/>
      <c r="G26" s="3075"/>
      <c r="H26" s="3076"/>
      <c r="I26" s="3077"/>
      <c r="J26" s="3078"/>
      <c r="K26" s="3079"/>
    </row>
    <row r="27" ht="22.5" customHeight="1">
      <c r="A27" s="3080"/>
      <c r="B27" s="3081"/>
      <c r="C27" s="3082" t="s">
        <v>247</v>
      </c>
      <c r="D27" s="703">
        <f>D25-D26</f>
        <v>0</v>
      </c>
      <c r="E27" s="3083" t="s">
        <v>22</v>
      </c>
      <c r="F27" s="3084">
        <v>0</v>
      </c>
      <c r="G27" s="3085">
        <v>0</v>
      </c>
      <c r="H27" s="3086" t="s">
        <v>23</v>
      </c>
      <c r="I27" s="3087"/>
      <c r="J27" s="3088"/>
      <c r="K27" s="3089"/>
    </row>
    <row r="28" ht="22.5" customHeight="1">
      <c r="A28" s="3090" t="s">
        <v>248</v>
      </c>
      <c r="B28" s="3091" t="s">
        <v>48</v>
      </c>
      <c r="C28" s="3092" t="s">
        <v>49</v>
      </c>
      <c r="D28" s="703">
        <v>0</v>
      </c>
      <c r="E28" s="3093"/>
      <c r="F28" s="3094"/>
      <c r="G28" s="3095"/>
      <c r="H28" s="3096"/>
      <c r="I28" s="3097"/>
      <c r="J28" s="3098"/>
      <c r="K28" s="3099"/>
    </row>
    <row r="29" ht="22.5" customHeight="1">
      <c r="A29" s="3100"/>
      <c r="B29" s="3101"/>
      <c r="C29" s="3102" t="s">
        <v>50</v>
      </c>
      <c r="D29" s="703">
        <v>0</v>
      </c>
      <c r="E29" s="3103"/>
      <c r="F29" s="3104"/>
      <c r="G29" s="3105"/>
      <c r="H29" s="3106"/>
      <c r="I29" s="3107"/>
      <c r="J29" s="3108"/>
      <c r="K29" s="3109"/>
    </row>
    <row r="30" ht="22.5" customHeight="1">
      <c r="A30" s="3110"/>
      <c r="B30" s="3111"/>
      <c r="C30" s="3112" t="s">
        <v>51</v>
      </c>
      <c r="D30" s="703">
        <f>D28-D29</f>
        <v>0</v>
      </c>
      <c r="E30" s="3113" t="s">
        <v>22</v>
      </c>
      <c r="F30" s="3114">
        <v>0</v>
      </c>
      <c r="G30" s="3115">
        <v>0</v>
      </c>
      <c r="H30" s="3116" t="s">
        <v>23</v>
      </c>
      <c r="I30" s="3117"/>
      <c r="J30" s="3118"/>
      <c r="K30" s="3119"/>
    </row>
    <row r="31" ht="22.5" customHeight="1">
      <c r="A31" s="3120" t="s">
        <v>249</v>
      </c>
      <c r="B31" s="3121" t="s">
        <v>53</v>
      </c>
      <c r="C31" s="3122" t="s">
        <v>54</v>
      </c>
      <c r="D31" s="703">
        <v>0</v>
      </c>
      <c r="E31" s="3123"/>
      <c r="F31" s="3124"/>
      <c r="G31" s="3125"/>
      <c r="H31" s="3126"/>
      <c r="I31" s="3127"/>
      <c r="J31" s="3128"/>
      <c r="K31" s="3129"/>
    </row>
    <row r="32" ht="22.5" customHeight="1">
      <c r="A32" s="3130"/>
      <c r="B32" s="3131"/>
      <c r="C32" s="3132" t="s">
        <v>55</v>
      </c>
      <c r="D32" s="703">
        <v>0</v>
      </c>
      <c r="E32" s="3133"/>
      <c r="F32" s="3134"/>
      <c r="G32" s="3135"/>
      <c r="H32" s="3136"/>
      <c r="I32" s="3137"/>
      <c r="J32" s="3138"/>
      <c r="K32" s="3139"/>
    </row>
    <row r="33" ht="22.5" customHeight="1">
      <c r="A33" s="3140"/>
      <c r="B33" s="3141"/>
      <c r="C33" s="3142" t="s">
        <v>56</v>
      </c>
      <c r="D33" s="3143">
        <v>0</v>
      </c>
      <c r="E33" s="3144"/>
      <c r="F33" s="3145"/>
      <c r="G33" s="3146"/>
      <c r="H33" s="3147"/>
      <c r="I33" s="3148"/>
      <c r="J33" s="3149"/>
      <c r="K33" s="3150"/>
    </row>
    <row r="34" ht="22.5" customHeight="1">
      <c r="A34" s="3151"/>
      <c r="B34" s="3152"/>
      <c r="C34" s="3153" t="s">
        <v>250</v>
      </c>
      <c r="D34" s="703">
        <f>D31-D32</f>
        <v>0</v>
      </c>
      <c r="E34" s="3154" t="s">
        <v>22</v>
      </c>
      <c r="F34" s="3155">
        <v>0</v>
      </c>
      <c r="G34" s="3156">
        <v>0</v>
      </c>
      <c r="H34" s="3157" t="s">
        <v>23</v>
      </c>
      <c r="I34" s="3158"/>
      <c r="J34" s="3159"/>
      <c r="K34" s="3160"/>
    </row>
    <row r="35" ht="22.5" customHeight="1">
      <c r="A35" s="3161"/>
      <c r="B35" s="3162"/>
      <c r="C35" s="3163" t="s">
        <v>58</v>
      </c>
      <c r="D35" s="703">
        <f>D31-D33</f>
        <v>0</v>
      </c>
      <c r="E35" s="3164" t="s">
        <v>22</v>
      </c>
      <c r="F35" s="3165">
        <v>0</v>
      </c>
      <c r="G35" s="3166">
        <v>0</v>
      </c>
      <c r="H35" s="3167" t="s">
        <v>23</v>
      </c>
      <c r="I35" s="3168"/>
      <c r="J35" s="3169"/>
      <c r="K35" s="3170"/>
    </row>
    <row r="36" ht="22.5" customHeight="1">
      <c r="A36" s="3171" t="s">
        <v>251</v>
      </c>
      <c r="B36" s="3172" t="s">
        <v>252</v>
      </c>
      <c r="C36" s="3173" t="s">
        <v>61</v>
      </c>
      <c r="D36" s="703">
        <v>0</v>
      </c>
      <c r="E36" s="3174"/>
      <c r="F36" s="3175"/>
      <c r="G36" s="3176"/>
      <c r="H36" s="3177"/>
      <c r="I36" s="3178"/>
      <c r="J36" s="3179"/>
      <c r="K36" s="3180"/>
    </row>
    <row r="37" ht="22.5" customHeight="1">
      <c r="A37" s="3181"/>
      <c r="B37" s="3182"/>
      <c r="C37" s="3183" t="s">
        <v>253</v>
      </c>
      <c r="D37" s="3184">
        <v>0</v>
      </c>
      <c r="E37" s="3185"/>
      <c r="F37" s="3186"/>
      <c r="G37" s="3187"/>
      <c r="H37" s="3188"/>
      <c r="I37" s="3189"/>
      <c r="J37" s="3190"/>
      <c r="K37" s="3191"/>
    </row>
    <row r="38" ht="22.5" customHeight="1">
      <c r="A38" s="3192"/>
      <c r="B38" s="3193"/>
      <c r="C38" s="3194" t="s">
        <v>254</v>
      </c>
      <c r="D38" s="703">
        <f>D36-D37</f>
        <v>0</v>
      </c>
      <c r="E38" s="3195" t="s">
        <v>22</v>
      </c>
      <c r="F38" s="3196">
        <v>0</v>
      </c>
      <c r="G38" s="3197">
        <v>0</v>
      </c>
      <c r="H38" s="3198" t="s">
        <v>23</v>
      </c>
      <c r="I38" s="3199"/>
      <c r="J38" s="3200"/>
      <c r="K38" s="3201"/>
    </row>
    <row r="39" ht="22.5" customHeight="1">
      <c r="A39" s="3202"/>
      <c r="B39" s="3203"/>
      <c r="C39" s="3204" t="s">
        <v>66</v>
      </c>
      <c r="D39" s="703">
        <v>0</v>
      </c>
      <c r="E39" s="3205"/>
      <c r="F39" s="3206"/>
      <c r="G39" s="3207"/>
      <c r="H39" s="3208"/>
      <c r="I39" s="3209"/>
      <c r="J39" s="3210"/>
      <c r="K39" s="3211"/>
    </row>
    <row r="40" ht="22.5" customHeight="1">
      <c r="A40" s="3212"/>
      <c r="B40" s="3213"/>
      <c r="C40" s="3214" t="s">
        <v>255</v>
      </c>
      <c r="D40" s="703">
        <f>D36-D39</f>
        <v>0</v>
      </c>
      <c r="E40" s="3215" t="s">
        <v>22</v>
      </c>
      <c r="F40" s="3216">
        <v>0</v>
      </c>
      <c r="G40" s="3217">
        <v>0</v>
      </c>
      <c r="H40" s="3218" t="s">
        <v>23</v>
      </c>
      <c r="I40" s="3219"/>
      <c r="J40" s="3220"/>
      <c r="K40" s="3221"/>
    </row>
    <row r="41" ht="22.5" customHeight="1">
      <c r="A41" s="3222" t="s">
        <v>256</v>
      </c>
      <c r="B41" s="3223" t="s">
        <v>252</v>
      </c>
      <c r="C41" s="3224" t="s">
        <v>70</v>
      </c>
      <c r="D41" s="703">
        <v>0</v>
      </c>
      <c r="E41" s="3225"/>
      <c r="F41" s="3226"/>
      <c r="G41" s="3227"/>
      <c r="H41" s="3228"/>
      <c r="I41" s="3229"/>
      <c r="J41" s="3230"/>
      <c r="K41" s="3231"/>
    </row>
    <row r="42" ht="22.5" customHeight="1">
      <c r="A42" s="3232"/>
      <c r="B42" s="3233"/>
      <c r="C42" s="3234" t="s">
        <v>257</v>
      </c>
      <c r="D42" s="3235">
        <v>0</v>
      </c>
      <c r="E42" s="3236"/>
      <c r="F42" s="3237"/>
      <c r="G42" s="3238"/>
      <c r="H42" s="3239"/>
      <c r="I42" s="3240"/>
      <c r="J42" s="3241"/>
      <c r="K42" s="3242"/>
    </row>
    <row r="43" ht="22.5" customHeight="1">
      <c r="A43" s="3243"/>
      <c r="B43" s="3244"/>
      <c r="C43" s="3245" t="s">
        <v>258</v>
      </c>
      <c r="D43" s="703">
        <f>D41-D42</f>
        <v>0</v>
      </c>
      <c r="E43" s="3246" t="s">
        <v>22</v>
      </c>
      <c r="F43" s="3247">
        <v>0</v>
      </c>
      <c r="G43" s="3248">
        <v>0</v>
      </c>
      <c r="H43" s="3249" t="s">
        <v>23</v>
      </c>
      <c r="I43" s="3250"/>
      <c r="J43" s="3251"/>
      <c r="K43" s="3252"/>
    </row>
    <row r="44" ht="22.5" customHeight="1">
      <c r="A44" s="3253"/>
      <c r="B44" s="3254"/>
      <c r="C44" s="3255" t="s">
        <v>74</v>
      </c>
      <c r="D44" s="703">
        <v>0</v>
      </c>
      <c r="E44" s="3256"/>
      <c r="F44" s="3257"/>
      <c r="G44" s="3258"/>
      <c r="H44" s="3259"/>
      <c r="I44" s="3260"/>
      <c r="J44" s="3261"/>
      <c r="K44" s="3262"/>
    </row>
    <row r="45" ht="22.5" customHeight="1">
      <c r="A45" s="3263"/>
      <c r="B45" s="3264"/>
      <c r="C45" s="3265" t="s">
        <v>259</v>
      </c>
      <c r="D45" s="703">
        <f>D41-D44</f>
        <v>0</v>
      </c>
      <c r="E45" s="3266" t="s">
        <v>22</v>
      </c>
      <c r="F45" s="3267">
        <v>0</v>
      </c>
      <c r="G45" s="3268">
        <v>0</v>
      </c>
      <c r="H45" s="3269" t="s">
        <v>23</v>
      </c>
      <c r="I45" s="3270"/>
      <c r="J45" s="3271"/>
      <c r="K45" s="3272"/>
    </row>
    <row r="46" ht="22.5" customHeight="1">
      <c r="A46" s="3273" t="s">
        <v>260</v>
      </c>
      <c r="B46" s="3274"/>
      <c r="C46" s="3275"/>
      <c r="D46" s="3276"/>
      <c r="E46" s="3277"/>
      <c r="F46" s="3278"/>
      <c r="G46" s="3279"/>
      <c r="H46" s="3280"/>
      <c r="I46" s="3281"/>
      <c r="J46" s="3282"/>
      <c r="K46" s="3283"/>
    </row>
    <row r="47" ht="22.5" customHeight="1">
      <c r="A47" s="3284" t="s">
        <v>77</v>
      </c>
      <c r="B47" s="3285" t="s">
        <v>78</v>
      </c>
      <c r="C47" s="3286" t="s">
        <v>79</v>
      </c>
      <c r="D47" s="703">
        <v>0</v>
      </c>
      <c r="E47" s="3287"/>
      <c r="F47" s="3288"/>
      <c r="G47" s="3289"/>
      <c r="H47" s="3290"/>
      <c r="I47" s="3291"/>
      <c r="J47" s="3292"/>
      <c r="K47" s="3293"/>
    </row>
    <row r="48" ht="22.5" customHeight="1">
      <c r="A48" s="3294"/>
      <c r="B48" s="3295"/>
      <c r="C48" s="3296" t="s">
        <v>80</v>
      </c>
      <c r="D48" s="703">
        <v>0</v>
      </c>
      <c r="E48" s="3297"/>
      <c r="F48" s="3298"/>
      <c r="G48" s="3299"/>
      <c r="H48" s="3300"/>
      <c r="I48" s="3301"/>
      <c r="J48" s="3302"/>
      <c r="K48" s="3303"/>
    </row>
    <row r="49" ht="22.5" customHeight="1">
      <c r="A49" s="3304"/>
      <c r="B49" s="3305"/>
      <c r="C49" s="3306" t="s">
        <v>81</v>
      </c>
      <c r="D49" s="703">
        <f>IF(D47=0,0,D48/D47)*100</f>
        <v>0</v>
      </c>
      <c r="E49" s="3307" t="s">
        <v>22</v>
      </c>
      <c r="F49" s="3308">
        <v>95</v>
      </c>
      <c r="G49" s="3309">
        <v>105</v>
      </c>
      <c r="H49" s="3310" t="s">
        <v>23</v>
      </c>
      <c r="I49" s="3311"/>
      <c r="J49" s="3312"/>
      <c r="K49" s="3313"/>
    </row>
    <row r="50" ht="22.5" customHeight="1">
      <c r="A50" s="3314"/>
      <c r="B50" s="3315"/>
      <c r="C50" s="3316" t="s">
        <v>82</v>
      </c>
      <c r="D50" s="703">
        <v>0</v>
      </c>
      <c r="E50" s="3317"/>
      <c r="F50" s="3318"/>
      <c r="G50" s="3319"/>
      <c r="H50" s="3320"/>
      <c r="I50" s="3321"/>
      <c r="J50" s="3322"/>
      <c r="K50" s="3323"/>
    </row>
    <row r="51" ht="22.5" customHeight="1">
      <c r="A51" s="3324"/>
      <c r="B51" s="3325"/>
      <c r="C51" s="3326" t="s">
        <v>83</v>
      </c>
      <c r="D51" s="703">
        <f>IF(D50=0,0,D48/D50-1)*100</f>
        <v>0</v>
      </c>
      <c r="E51" s="3327" t="s">
        <v>22</v>
      </c>
      <c r="F51" s="3328">
        <v>0</v>
      </c>
      <c r="G51" s="3329">
        <v>30</v>
      </c>
      <c r="H51" s="3330" t="s">
        <v>23</v>
      </c>
      <c r="I51" s="3331"/>
      <c r="J51" s="3332"/>
      <c r="K51" s="3333"/>
    </row>
    <row r="52" ht="22.5" customHeight="1">
      <c r="A52" s="3334" t="s">
        <v>261</v>
      </c>
      <c r="B52" s="3335" t="s">
        <v>262</v>
      </c>
      <c r="C52" s="3336" t="s">
        <v>79</v>
      </c>
      <c r="D52" s="703">
        <v>0</v>
      </c>
      <c r="E52" s="3337"/>
      <c r="F52" s="3338"/>
      <c r="G52" s="3339"/>
      <c r="H52" s="3340"/>
      <c r="I52" s="3341"/>
      <c r="J52" s="3342"/>
      <c r="K52" s="3343"/>
    </row>
    <row r="53" ht="22.5" customHeight="1">
      <c r="A53" s="3344"/>
      <c r="B53" s="3345"/>
      <c r="C53" s="3346" t="s">
        <v>80</v>
      </c>
      <c r="D53" s="703">
        <v>0</v>
      </c>
      <c r="E53" s="3347"/>
      <c r="F53" s="3348"/>
      <c r="G53" s="3349"/>
      <c r="H53" s="3350"/>
      <c r="I53" s="3351"/>
      <c r="J53" s="3352"/>
      <c r="K53" s="3353"/>
    </row>
    <row r="54" ht="22.5" customHeight="1">
      <c r="A54" s="3354"/>
      <c r="B54" s="3355"/>
      <c r="C54" s="3356" t="s">
        <v>81</v>
      </c>
      <c r="D54" s="703">
        <f>IF(D52=0,0,D53/D52)*100</f>
        <v>0</v>
      </c>
      <c r="E54" s="3357" t="s">
        <v>22</v>
      </c>
      <c r="F54" s="3358">
        <v>95</v>
      </c>
      <c r="G54" s="3359">
        <v>105</v>
      </c>
      <c r="H54" s="3360" t="s">
        <v>23</v>
      </c>
      <c r="I54" s="3361"/>
      <c r="J54" s="3362"/>
      <c r="K54" s="3363"/>
    </row>
    <row r="55" ht="22.5" customHeight="1">
      <c r="A55" s="3364"/>
      <c r="B55" s="3365"/>
      <c r="C55" s="3366" t="s">
        <v>82</v>
      </c>
      <c r="D55" s="703">
        <v>0</v>
      </c>
      <c r="E55" s="3367"/>
      <c r="F55" s="3368"/>
      <c r="G55" s="3369"/>
      <c r="H55" s="3370"/>
      <c r="I55" s="3371"/>
      <c r="J55" s="3372"/>
      <c r="K55" s="3373"/>
    </row>
    <row r="56" ht="22.5" customHeight="1">
      <c r="A56" s="3374"/>
      <c r="B56" s="3375"/>
      <c r="C56" s="3376" t="s">
        <v>83</v>
      </c>
      <c r="D56" s="703">
        <f>IF(D55=0,0,D53/D55-1)*100</f>
        <v>0</v>
      </c>
      <c r="E56" s="3377" t="s">
        <v>22</v>
      </c>
      <c r="F56" s="3378">
        <v>0</v>
      </c>
      <c r="G56" s="3379">
        <v>30</v>
      </c>
      <c r="H56" s="3380" t="s">
        <v>23</v>
      </c>
      <c r="I56" s="3381"/>
      <c r="J56" s="3382"/>
      <c r="K56" s="3383"/>
    </row>
    <row r="57" ht="22.5" customHeight="1">
      <c r="A57" s="3384" t="s">
        <v>263</v>
      </c>
      <c r="B57" s="3385" t="s">
        <v>264</v>
      </c>
      <c r="C57" s="3386" t="s">
        <v>79</v>
      </c>
      <c r="D57" s="703">
        <v>0</v>
      </c>
      <c r="E57" s="3387"/>
      <c r="F57" s="3388"/>
      <c r="G57" s="3389"/>
      <c r="H57" s="3390"/>
      <c r="I57" s="3391"/>
      <c r="J57" s="3392"/>
      <c r="K57" s="3393"/>
    </row>
    <row r="58" ht="22.5" customHeight="1">
      <c r="A58" s="3394"/>
      <c r="B58" s="3395"/>
      <c r="C58" s="3396" t="s">
        <v>80</v>
      </c>
      <c r="D58" s="703">
        <v>0</v>
      </c>
      <c r="E58" s="3397"/>
      <c r="F58" s="3398"/>
      <c r="G58" s="3399"/>
      <c r="H58" s="3400"/>
      <c r="I58" s="3401"/>
      <c r="J58" s="3402"/>
      <c r="K58" s="3403"/>
    </row>
    <row r="59" ht="22.5" customHeight="1">
      <c r="A59" s="3404"/>
      <c r="B59" s="3405"/>
      <c r="C59" s="3406" t="s">
        <v>81</v>
      </c>
      <c r="D59" s="703">
        <f>IF(D57=0,0,D58/D57)*100</f>
        <v>0</v>
      </c>
      <c r="E59" s="3407" t="s">
        <v>22</v>
      </c>
      <c r="F59" s="3408">
        <v>95</v>
      </c>
      <c r="G59" s="3409">
        <v>105</v>
      </c>
      <c r="H59" s="3410" t="s">
        <v>23</v>
      </c>
      <c r="I59" s="3411"/>
      <c r="J59" s="3412"/>
      <c r="K59" s="3413"/>
    </row>
    <row r="60" ht="22.5" customHeight="1">
      <c r="A60" s="3414"/>
      <c r="B60" s="3415"/>
      <c r="C60" s="3416" t="s">
        <v>82</v>
      </c>
      <c r="D60" s="703">
        <v>0</v>
      </c>
      <c r="E60" s="3417"/>
      <c r="F60" s="3418"/>
      <c r="G60" s="3419"/>
      <c r="H60" s="3420"/>
      <c r="I60" s="3421"/>
      <c r="J60" s="3422"/>
      <c r="K60" s="3423"/>
    </row>
    <row r="61" ht="22.5" customHeight="1">
      <c r="A61" s="3424"/>
      <c r="B61" s="3425"/>
      <c r="C61" s="3426" t="s">
        <v>83</v>
      </c>
      <c r="D61" s="703">
        <f>IF(D60=0,0,D58/D60-1)*100</f>
        <v>0</v>
      </c>
      <c r="E61" s="3427" t="s">
        <v>22</v>
      </c>
      <c r="F61" s="3428">
        <v>0</v>
      </c>
      <c r="G61" s="3429">
        <v>30</v>
      </c>
      <c r="H61" s="3430" t="s">
        <v>23</v>
      </c>
      <c r="I61" s="3431"/>
      <c r="J61" s="3432"/>
      <c r="K61" s="3433"/>
    </row>
    <row r="62" ht="22.5" customHeight="1">
      <c r="A62" s="3434" t="s">
        <v>265</v>
      </c>
      <c r="B62" s="3435" t="s">
        <v>266</v>
      </c>
      <c r="C62" s="3436" t="s">
        <v>80</v>
      </c>
      <c r="D62" s="703">
        <f>D58-D65</f>
        <v>0</v>
      </c>
      <c r="E62" s="3437"/>
      <c r="F62" s="3438"/>
      <c r="G62" s="3439"/>
      <c r="H62" s="3440"/>
      <c r="I62" s="3441"/>
      <c r="J62" s="3442"/>
      <c r="K62" s="3443"/>
    </row>
    <row r="63" ht="22.5" customHeight="1">
      <c r="A63" s="3444"/>
      <c r="B63" s="3445"/>
      <c r="C63" s="3446" t="s">
        <v>82</v>
      </c>
      <c r="D63" s="703">
        <f>D60-D66</f>
        <v>0</v>
      </c>
      <c r="E63" s="3447"/>
      <c r="F63" s="3448"/>
      <c r="G63" s="3449"/>
      <c r="H63" s="3450"/>
      <c r="I63" s="3451"/>
      <c r="J63" s="3452"/>
      <c r="K63" s="3453"/>
    </row>
    <row r="64" ht="22.5" customHeight="1">
      <c r="A64" s="3454"/>
      <c r="B64" s="3455"/>
      <c r="C64" s="3456" t="s">
        <v>83</v>
      </c>
      <c r="D64" s="703">
        <f>IF(D63=0,0,D62/D63-1)*100</f>
        <v>0</v>
      </c>
      <c r="E64" s="3457" t="s">
        <v>22</v>
      </c>
      <c r="F64" s="3458">
        <v>0</v>
      </c>
      <c r="G64" s="3459">
        <v>30</v>
      </c>
      <c r="H64" s="3460" t="s">
        <v>23</v>
      </c>
      <c r="I64" s="3461"/>
      <c r="J64" s="3462"/>
      <c r="K64" s="3463"/>
    </row>
    <row r="65" ht="22.5" customHeight="1">
      <c r="A65" s="3464" t="s">
        <v>267</v>
      </c>
      <c r="B65" s="3465" t="s">
        <v>268</v>
      </c>
      <c r="C65" s="3466" t="s">
        <v>80</v>
      </c>
      <c r="D65" s="3467">
        <v>0</v>
      </c>
      <c r="E65" s="3468"/>
      <c r="F65" s="3469"/>
      <c r="G65" s="3470"/>
      <c r="H65" s="3471"/>
      <c r="I65" s="3472"/>
      <c r="J65" s="3473"/>
      <c r="K65" s="3474"/>
    </row>
    <row r="66" ht="22.5" customHeight="1">
      <c r="A66" s="3475"/>
      <c r="B66" s="3476"/>
      <c r="C66" s="3477" t="s">
        <v>82</v>
      </c>
      <c r="D66" s="703">
        <v>0</v>
      </c>
      <c r="E66" s="3478"/>
      <c r="F66" s="3479"/>
      <c r="G66" s="3480"/>
      <c r="H66" s="3481"/>
      <c r="I66" s="3482"/>
      <c r="J66" s="3483"/>
      <c r="K66" s="3484"/>
    </row>
    <row r="67" ht="22.5" customHeight="1">
      <c r="A67" s="3485"/>
      <c r="B67" s="3486"/>
      <c r="C67" s="3487" t="s">
        <v>83</v>
      </c>
      <c r="D67" s="703">
        <f>IF(D66=0,0,D65/D66-1)*100</f>
        <v>0</v>
      </c>
      <c r="E67" s="3488" t="s">
        <v>22</v>
      </c>
      <c r="F67" s="3489">
        <v>-30</v>
      </c>
      <c r="G67" s="3490">
        <v>30</v>
      </c>
      <c r="H67" s="3491" t="s">
        <v>23</v>
      </c>
      <c r="I67" s="3492"/>
      <c r="J67" s="3493"/>
      <c r="K67" s="3494"/>
    </row>
    <row r="68" ht="22.5" customHeight="1">
      <c r="A68" s="3495" t="s">
        <v>269</v>
      </c>
      <c r="B68" s="3496" t="s">
        <v>87</v>
      </c>
      <c r="C68" s="3497" t="s">
        <v>80</v>
      </c>
      <c r="D68" s="703">
        <v>0</v>
      </c>
      <c r="E68" s="3498"/>
      <c r="F68" s="3499"/>
      <c r="G68" s="3500"/>
      <c r="H68" s="3501"/>
      <c r="I68" s="3502"/>
      <c r="J68" s="3503"/>
      <c r="K68" s="3504"/>
    </row>
    <row r="69" ht="22.5" customHeight="1">
      <c r="A69" s="3505"/>
      <c r="B69" s="3506"/>
      <c r="C69" s="3507" t="s">
        <v>82</v>
      </c>
      <c r="D69" s="703">
        <v>0</v>
      </c>
      <c r="E69" s="3508"/>
      <c r="F69" s="3509"/>
      <c r="G69" s="3510"/>
      <c r="H69" s="3511"/>
      <c r="I69" s="3512"/>
      <c r="J69" s="3513"/>
      <c r="K69" s="3514"/>
    </row>
    <row r="70" ht="22.5" customHeight="1">
      <c r="A70" s="3515"/>
      <c r="B70" s="3516"/>
      <c r="C70" s="3517" t="s">
        <v>83</v>
      </c>
      <c r="D70" s="703">
        <f>IF(D69=0,0,D68/D69-1)*100</f>
        <v>0</v>
      </c>
      <c r="E70" s="3518" t="s">
        <v>22</v>
      </c>
      <c r="F70" s="3519">
        <v>-10</v>
      </c>
      <c r="G70" s="3520">
        <v>10</v>
      </c>
      <c r="H70" s="3521" t="s">
        <v>23</v>
      </c>
      <c r="I70" s="3522"/>
      <c r="J70" s="3523"/>
      <c r="K70" s="3524"/>
    </row>
    <row r="71" ht="22.5" customHeight="1">
      <c r="A71" s="3525" t="s">
        <v>270</v>
      </c>
      <c r="B71" s="3526" t="s">
        <v>271</v>
      </c>
      <c r="C71" s="3527" t="s">
        <v>79</v>
      </c>
      <c r="D71" s="703">
        <v>0</v>
      </c>
      <c r="E71" s="3528"/>
      <c r="F71" s="3529"/>
      <c r="G71" s="3530"/>
      <c r="H71" s="3531"/>
      <c r="I71" s="3532"/>
      <c r="J71" s="3533"/>
      <c r="K71" s="3534"/>
    </row>
    <row r="72" ht="22.5" customHeight="1">
      <c r="A72" s="3535"/>
      <c r="B72" s="3536"/>
      <c r="C72" s="3537" t="s">
        <v>80</v>
      </c>
      <c r="D72" s="703">
        <v>0</v>
      </c>
      <c r="E72" s="3538"/>
      <c r="F72" s="3539"/>
      <c r="G72" s="3540"/>
      <c r="H72" s="3541"/>
      <c r="I72" s="3542"/>
      <c r="J72" s="3543"/>
      <c r="K72" s="3544"/>
    </row>
    <row r="73" ht="22.5" customHeight="1">
      <c r="A73" s="3545"/>
      <c r="B73" s="3546"/>
      <c r="C73" s="3547" t="s">
        <v>81</v>
      </c>
      <c r="D73" s="703">
        <f>IF(D71=0,0,D72/D71)*100</f>
        <v>0</v>
      </c>
      <c r="E73" s="3548" t="s">
        <v>22</v>
      </c>
      <c r="F73" s="3549">
        <v>95</v>
      </c>
      <c r="G73" s="3550">
        <v>105</v>
      </c>
      <c r="H73" s="3551" t="s">
        <v>23</v>
      </c>
      <c r="I73" s="3552"/>
      <c r="J73" s="3553"/>
      <c r="K73" s="3554"/>
    </row>
    <row r="74" ht="22.5" customHeight="1">
      <c r="A74" s="3555"/>
      <c r="B74" s="3556"/>
      <c r="C74" s="3557" t="s">
        <v>82</v>
      </c>
      <c r="D74" s="703">
        <v>0</v>
      </c>
      <c r="E74" s="3558"/>
      <c r="F74" s="3559"/>
      <c r="G74" s="3560"/>
      <c r="H74" s="3561"/>
      <c r="I74" s="3562"/>
      <c r="J74" s="3563"/>
      <c r="K74" s="3564"/>
    </row>
    <row r="75" ht="22.5" customHeight="1">
      <c r="A75" s="3565"/>
      <c r="B75" s="3566"/>
      <c r="C75" s="3567" t="s">
        <v>83</v>
      </c>
      <c r="D75" s="703">
        <f>IF(D74=0,0,D72/D74-1)*100</f>
        <v>0</v>
      </c>
      <c r="E75" s="3568" t="s">
        <v>22</v>
      </c>
      <c r="F75" s="3569">
        <v>0</v>
      </c>
      <c r="G75" s="3570">
        <v>30</v>
      </c>
      <c r="H75" s="3571" t="s">
        <v>23</v>
      </c>
      <c r="I75" s="3572"/>
      <c r="J75" s="3573"/>
      <c r="K75" s="3574"/>
    </row>
    <row r="76" ht="22.5" customHeight="1">
      <c r="A76" s="3575" t="s">
        <v>272</v>
      </c>
      <c r="B76" s="3576" t="s">
        <v>87</v>
      </c>
      <c r="C76" s="3577" t="s">
        <v>80</v>
      </c>
      <c r="D76" s="703">
        <v>0</v>
      </c>
      <c r="E76" s="3578"/>
      <c r="F76" s="3579"/>
      <c r="G76" s="3580"/>
      <c r="H76" s="3581"/>
      <c r="I76" s="3582"/>
      <c r="J76" s="3583"/>
      <c r="K76" s="3584"/>
    </row>
    <row r="77" ht="22.5" customHeight="1">
      <c r="A77" s="3585"/>
      <c r="B77" s="3586"/>
      <c r="C77" s="3587" t="s">
        <v>82</v>
      </c>
      <c r="D77" s="703">
        <v>0</v>
      </c>
      <c r="E77" s="3588"/>
      <c r="F77" s="3589"/>
      <c r="G77" s="3590"/>
      <c r="H77" s="3591"/>
      <c r="I77" s="3592"/>
      <c r="J77" s="3593"/>
      <c r="K77" s="3594"/>
    </row>
    <row r="78" ht="22.5" customHeight="1">
      <c r="A78" s="3595"/>
      <c r="B78" s="3596"/>
      <c r="C78" s="3597" t="s">
        <v>83</v>
      </c>
      <c r="D78" s="703">
        <f>IF(D77=0,0,D76/D77-1)*100</f>
        <v>0</v>
      </c>
      <c r="E78" s="3598" t="s">
        <v>22</v>
      </c>
      <c r="F78" s="3599">
        <v>0</v>
      </c>
      <c r="G78" s="3600">
        <v>30</v>
      </c>
      <c r="H78" s="3601" t="s">
        <v>23</v>
      </c>
      <c r="I78" s="3602"/>
      <c r="J78" s="3603"/>
      <c r="K78" s="3604"/>
    </row>
    <row r="79" ht="22.5" customHeight="1">
      <c r="A79" s="3605" t="s">
        <v>273</v>
      </c>
      <c r="B79" s="3606" t="s">
        <v>87</v>
      </c>
      <c r="C79" s="3607" t="s">
        <v>80</v>
      </c>
      <c r="D79" s="703">
        <v>0</v>
      </c>
      <c r="E79" s="3608"/>
      <c r="F79" s="3609"/>
      <c r="G79" s="3610"/>
      <c r="H79" s="3611"/>
      <c r="I79" s="3612"/>
      <c r="J79" s="3613"/>
      <c r="K79" s="3614"/>
    </row>
    <row r="80" ht="22.5" customHeight="1">
      <c r="A80" s="3615"/>
      <c r="B80" s="3616"/>
      <c r="C80" s="3617" t="s">
        <v>82</v>
      </c>
      <c r="D80" s="703">
        <v>0</v>
      </c>
      <c r="E80" s="3618"/>
      <c r="F80" s="3619"/>
      <c r="G80" s="3620"/>
      <c r="H80" s="3621"/>
      <c r="I80" s="3622"/>
      <c r="J80" s="3623"/>
      <c r="K80" s="3624"/>
    </row>
    <row r="81" ht="21.75" customHeight="1">
      <c r="A81" s="3625"/>
      <c r="B81" s="3626"/>
      <c r="C81" s="3627" t="s">
        <v>83</v>
      </c>
      <c r="D81" s="703">
        <f>IF(D80=0,0,D79/D80-1)*100</f>
        <v>0</v>
      </c>
      <c r="E81" s="3628" t="s">
        <v>22</v>
      </c>
      <c r="F81" s="3629">
        <v>0</v>
      </c>
      <c r="G81" s="3630">
        <v>30</v>
      </c>
      <c r="H81" s="3631" t="s">
        <v>23</v>
      </c>
      <c r="I81" s="3632"/>
      <c r="J81" s="3633"/>
      <c r="K81" s="3634"/>
    </row>
    <row r="82" ht="22.5" customHeight="1">
      <c r="A82" s="3635" t="s">
        <v>274</v>
      </c>
      <c r="B82" s="3636" t="s">
        <v>275</v>
      </c>
      <c r="C82" s="3637" t="s">
        <v>80</v>
      </c>
      <c r="D82" s="703">
        <f>(D72-D76)-D79</f>
        <v>0</v>
      </c>
      <c r="E82" s="3638"/>
      <c r="F82" s="3639"/>
      <c r="G82" s="3640"/>
      <c r="H82" s="3641"/>
      <c r="I82" s="3642"/>
      <c r="J82" s="3643"/>
      <c r="K82" s="3644"/>
    </row>
    <row r="83" ht="22.5" customHeight="1">
      <c r="A83" s="3645"/>
      <c r="B83" s="3646"/>
      <c r="C83" s="3647" t="s">
        <v>82</v>
      </c>
      <c r="D83" s="703">
        <f>(D74-D77)-D80</f>
        <v>0</v>
      </c>
      <c r="E83" s="3648"/>
      <c r="F83" s="3649"/>
      <c r="G83" s="3650"/>
      <c r="H83" s="3651"/>
      <c r="I83" s="3652"/>
      <c r="J83" s="3653"/>
      <c r="K83" s="3654"/>
    </row>
    <row r="84" ht="21.75" customHeight="1">
      <c r="A84" s="3655"/>
      <c r="B84" s="3656"/>
      <c r="C84" s="3657" t="s">
        <v>83</v>
      </c>
      <c r="D84" s="703">
        <f>IF(D83=0,0,D82/D83-1)*100</f>
        <v>0</v>
      </c>
      <c r="E84" s="3658" t="s">
        <v>22</v>
      </c>
      <c r="F84" s="3659">
        <v>0</v>
      </c>
      <c r="G84" s="3660">
        <v>30</v>
      </c>
      <c r="H84" s="3661" t="s">
        <v>23</v>
      </c>
      <c r="I84" s="3662"/>
      <c r="J84" s="3663"/>
      <c r="K84" s="3664"/>
    </row>
    <row r="85" ht="22.5" customHeight="1">
      <c r="A85" s="3665" t="s">
        <v>106</v>
      </c>
      <c r="B85" s="3666" t="s">
        <v>276</v>
      </c>
      <c r="C85" s="3667" t="s">
        <v>79</v>
      </c>
      <c r="D85" s="703">
        <v>0</v>
      </c>
      <c r="E85" s="3668"/>
      <c r="F85" s="3669"/>
      <c r="G85" s="3670"/>
      <c r="H85" s="3671"/>
      <c r="I85" s="3672"/>
      <c r="J85" s="3673"/>
      <c r="K85" s="3674"/>
    </row>
    <row r="86" ht="22.5" customHeight="1">
      <c r="A86" s="3675"/>
      <c r="B86" s="3676"/>
      <c r="C86" s="3677" t="s">
        <v>80</v>
      </c>
      <c r="D86" s="703">
        <v>0</v>
      </c>
      <c r="E86" s="3678"/>
      <c r="F86" s="3679"/>
      <c r="G86" s="3680"/>
      <c r="H86" s="3681"/>
      <c r="I86" s="3682"/>
      <c r="J86" s="3683"/>
      <c r="K86" s="3684"/>
    </row>
    <row r="87" ht="22.5" customHeight="1">
      <c r="A87" s="3685"/>
      <c r="B87" s="3686"/>
      <c r="C87" s="3687" t="s">
        <v>81</v>
      </c>
      <c r="D87" s="703">
        <f>IF(D85=0,0,D86/D85)*100</f>
        <v>0</v>
      </c>
      <c r="E87" s="3688" t="s">
        <v>22</v>
      </c>
      <c r="F87" s="3689">
        <v>95</v>
      </c>
      <c r="G87" s="3690">
        <v>105</v>
      </c>
      <c r="H87" s="3691" t="s">
        <v>23</v>
      </c>
      <c r="I87" s="3692"/>
      <c r="J87" s="3693"/>
      <c r="K87" s="3694"/>
    </row>
    <row r="88" ht="22.5" customHeight="1">
      <c r="A88" s="3695"/>
      <c r="B88" s="3696"/>
      <c r="C88" s="3697" t="s">
        <v>82</v>
      </c>
      <c r="D88" s="703">
        <v>0</v>
      </c>
      <c r="E88" s="3698"/>
      <c r="F88" s="3699"/>
      <c r="G88" s="3700"/>
      <c r="H88" s="3701"/>
      <c r="I88" s="3702"/>
      <c r="J88" s="3703"/>
      <c r="K88" s="3704"/>
    </row>
    <row r="89" ht="22.5" customHeight="1">
      <c r="A89" s="3705"/>
      <c r="B89" s="3706"/>
      <c r="C89" s="3707" t="s">
        <v>83</v>
      </c>
      <c r="D89" s="703">
        <f>IF(D88=0,0,D86/D88-1)*100</f>
        <v>0</v>
      </c>
      <c r="E89" s="3708" t="s">
        <v>22</v>
      </c>
      <c r="F89" s="3709">
        <v>-30</v>
      </c>
      <c r="G89" s="3710">
        <v>30</v>
      </c>
      <c r="H89" s="3711" t="s">
        <v>23</v>
      </c>
      <c r="I89" s="3712"/>
      <c r="J89" s="3713"/>
      <c r="K89" s="3714"/>
    </row>
    <row r="90" ht="22.5" customHeight="1">
      <c r="A90" s="3715" t="s">
        <v>108</v>
      </c>
      <c r="B90" s="3716" t="s">
        <v>78</v>
      </c>
      <c r="C90" s="3717" t="s">
        <v>79</v>
      </c>
      <c r="D90" s="703">
        <v>0</v>
      </c>
      <c r="E90" s="3718"/>
      <c r="F90" s="3719"/>
      <c r="G90" s="3720"/>
      <c r="H90" s="3721"/>
      <c r="I90" s="3722"/>
      <c r="J90" s="3723"/>
      <c r="K90" s="3724"/>
    </row>
    <row r="91" ht="22.5" customHeight="1">
      <c r="A91" s="3725"/>
      <c r="B91" s="3726"/>
      <c r="C91" s="3727" t="s">
        <v>80</v>
      </c>
      <c r="D91" s="703">
        <v>0</v>
      </c>
      <c r="E91" s="3728"/>
      <c r="F91" s="3729"/>
      <c r="G91" s="3730"/>
      <c r="H91" s="3731"/>
      <c r="I91" s="3732"/>
      <c r="J91" s="3733"/>
      <c r="K91" s="3734"/>
    </row>
    <row r="92" ht="22.5" customHeight="1">
      <c r="A92" s="3735"/>
      <c r="B92" s="3736"/>
      <c r="C92" s="3737" t="s">
        <v>81</v>
      </c>
      <c r="D92" s="703">
        <f>IF(D90=0,0,D91/D90)*100</f>
        <v>0</v>
      </c>
      <c r="E92" s="3738" t="s">
        <v>22</v>
      </c>
      <c r="F92" s="3739">
        <v>95</v>
      </c>
      <c r="G92" s="3740">
        <v>105</v>
      </c>
      <c r="H92" s="3741" t="s">
        <v>23</v>
      </c>
      <c r="I92" s="3742"/>
      <c r="J92" s="3743"/>
      <c r="K92" s="3744"/>
    </row>
    <row r="93" ht="22.5" customHeight="1">
      <c r="A93" s="3745"/>
      <c r="B93" s="3746"/>
      <c r="C93" s="3747" t="s">
        <v>82</v>
      </c>
      <c r="D93" s="703">
        <v>0</v>
      </c>
      <c r="E93" s="3748"/>
      <c r="F93" s="3749"/>
      <c r="G93" s="3750"/>
      <c r="H93" s="3751"/>
      <c r="I93" s="3752"/>
      <c r="J93" s="3753"/>
      <c r="K93" s="3754"/>
    </row>
    <row r="94" ht="22.5" customHeight="1">
      <c r="A94" s="3755"/>
      <c r="B94" s="3756"/>
      <c r="C94" s="3757" t="s">
        <v>83</v>
      </c>
      <c r="D94" s="703">
        <f>IF(D93=0,0,D91/D93-1)*100</f>
        <v>0</v>
      </c>
      <c r="E94" s="3758" t="s">
        <v>22</v>
      </c>
      <c r="F94" s="3759">
        <v>0</v>
      </c>
      <c r="G94" s="3760">
        <v>20</v>
      </c>
      <c r="H94" s="3761" t="s">
        <v>23</v>
      </c>
      <c r="I94" s="3762"/>
      <c r="J94" s="3763"/>
      <c r="K94" s="3764"/>
    </row>
    <row r="95" ht="22.5" customHeight="1">
      <c r="A95" s="3765" t="s">
        <v>277</v>
      </c>
      <c r="B95" s="3766" t="s">
        <v>278</v>
      </c>
      <c r="C95" s="3767" t="s">
        <v>79</v>
      </c>
      <c r="D95" s="703">
        <v>0</v>
      </c>
      <c r="E95" s="3768"/>
      <c r="F95" s="3769"/>
      <c r="G95" s="3770"/>
      <c r="H95" s="3771"/>
      <c r="I95" s="3772"/>
      <c r="J95" s="3773"/>
      <c r="K95" s="3774"/>
    </row>
    <row r="96" ht="22.5" customHeight="1">
      <c r="A96" s="3775"/>
      <c r="B96" s="3776"/>
      <c r="C96" s="3777" t="s">
        <v>80</v>
      </c>
      <c r="D96" s="703">
        <v>0</v>
      </c>
      <c r="E96" s="3778"/>
      <c r="F96" s="3779"/>
      <c r="G96" s="3780"/>
      <c r="H96" s="3781"/>
      <c r="I96" s="3782"/>
      <c r="J96" s="3783"/>
      <c r="K96" s="3784"/>
    </row>
    <row r="97" ht="22.5" customHeight="1">
      <c r="A97" s="3785"/>
      <c r="B97" s="3786"/>
      <c r="C97" s="3787" t="s">
        <v>81</v>
      </c>
      <c r="D97" s="703">
        <f>IF(D95=0,0,D96/D95)*100</f>
        <v>0</v>
      </c>
      <c r="E97" s="3788" t="s">
        <v>22</v>
      </c>
      <c r="F97" s="3789">
        <v>95</v>
      </c>
      <c r="G97" s="3790">
        <v>105</v>
      </c>
      <c r="H97" s="3791" t="s">
        <v>23</v>
      </c>
      <c r="I97" s="3792"/>
      <c r="J97" s="3793"/>
      <c r="K97" s="3794"/>
    </row>
    <row r="98" ht="22.5" customHeight="1">
      <c r="A98" s="3795"/>
      <c r="B98" s="3796"/>
      <c r="C98" s="3797" t="s">
        <v>82</v>
      </c>
      <c r="D98" s="703">
        <v>0</v>
      </c>
      <c r="E98" s="3798"/>
      <c r="F98" s="3799"/>
      <c r="G98" s="3800"/>
      <c r="H98" s="3801"/>
      <c r="I98" s="3802"/>
      <c r="J98" s="3803"/>
      <c r="K98" s="3804"/>
    </row>
    <row r="99" ht="22.5" customHeight="1">
      <c r="A99" s="3805"/>
      <c r="B99" s="3806"/>
      <c r="C99" s="3807" t="s">
        <v>83</v>
      </c>
      <c r="D99" s="703">
        <f>IF(D98=0,0,D96/D98-1)*100</f>
        <v>0</v>
      </c>
      <c r="E99" s="3808" t="s">
        <v>22</v>
      </c>
      <c r="F99" s="3809">
        <v>0</v>
      </c>
      <c r="G99" s="3810">
        <v>20</v>
      </c>
      <c r="H99" s="3811" t="s">
        <v>23</v>
      </c>
      <c r="I99" s="3812"/>
      <c r="J99" s="3813"/>
      <c r="K99" s="3814"/>
    </row>
    <row r="100" ht="22.5" customHeight="1">
      <c r="A100" s="3815" t="s">
        <v>279</v>
      </c>
      <c r="B100" s="3816" t="s">
        <v>280</v>
      </c>
      <c r="C100" s="3817" t="s">
        <v>79</v>
      </c>
      <c r="D100" s="703">
        <v>0</v>
      </c>
      <c r="E100" s="3818"/>
      <c r="F100" s="3819"/>
      <c r="G100" s="3820"/>
      <c r="H100" s="3821"/>
      <c r="I100" s="3822"/>
      <c r="J100" s="3823"/>
      <c r="K100" s="3824"/>
    </row>
    <row r="101" ht="22.5" customHeight="1">
      <c r="A101" s="3825"/>
      <c r="B101" s="3826"/>
      <c r="C101" s="3827" t="s">
        <v>80</v>
      </c>
      <c r="D101" s="703">
        <v>0</v>
      </c>
      <c r="E101" s="3828"/>
      <c r="F101" s="3829"/>
      <c r="G101" s="3830"/>
      <c r="H101" s="3831"/>
      <c r="I101" s="3832"/>
      <c r="J101" s="3833"/>
      <c r="K101" s="3834"/>
    </row>
    <row r="102" ht="22.5" customHeight="1">
      <c r="A102" s="3835"/>
      <c r="B102" s="3836"/>
      <c r="C102" s="3837" t="s">
        <v>81</v>
      </c>
      <c r="D102" s="703">
        <f>IF(D100=0,0,D101/D100)*100</f>
        <v>0</v>
      </c>
      <c r="E102" s="3838" t="s">
        <v>22</v>
      </c>
      <c r="F102" s="3839">
        <v>95</v>
      </c>
      <c r="G102" s="3840">
        <v>105</v>
      </c>
      <c r="H102" s="3841" t="s">
        <v>23</v>
      </c>
      <c r="I102" s="3842"/>
      <c r="J102" s="3843"/>
      <c r="K102" s="3844"/>
    </row>
    <row r="103" ht="22.5" customHeight="1">
      <c r="A103" s="3845"/>
      <c r="B103" s="3846"/>
      <c r="C103" s="3847" t="s">
        <v>82</v>
      </c>
      <c r="D103" s="703">
        <v>0</v>
      </c>
      <c r="E103" s="3848"/>
      <c r="F103" s="3849"/>
      <c r="G103" s="3850"/>
      <c r="H103" s="3851"/>
      <c r="I103" s="3852"/>
      <c r="J103" s="3853"/>
      <c r="K103" s="3854"/>
    </row>
    <row r="104" ht="22.5" customHeight="1">
      <c r="A104" s="3855"/>
      <c r="B104" s="3856"/>
      <c r="C104" s="3857" t="s">
        <v>83</v>
      </c>
      <c r="D104" s="703">
        <f>IF(D103=0,0,D101/D103-1)*100</f>
        <v>0</v>
      </c>
      <c r="E104" s="3858" t="s">
        <v>22</v>
      </c>
      <c r="F104" s="3859">
        <v>0</v>
      </c>
      <c r="G104" s="3860">
        <v>30</v>
      </c>
      <c r="H104" s="3861" t="s">
        <v>23</v>
      </c>
      <c r="I104" s="3862"/>
      <c r="J104" s="3863"/>
      <c r="K104" s="3864"/>
    </row>
    <row r="105" ht="22.5" customHeight="1">
      <c r="A105" s="3865" t="s">
        <v>281</v>
      </c>
      <c r="B105" s="3866" t="s">
        <v>282</v>
      </c>
      <c r="C105" s="3867" t="s">
        <v>80</v>
      </c>
      <c r="D105" s="703">
        <f>D101-D109</f>
        <v>0</v>
      </c>
      <c r="E105" s="3868"/>
      <c r="F105" s="3869"/>
      <c r="G105" s="3870"/>
      <c r="H105" s="3871"/>
      <c r="I105" s="3872"/>
      <c r="J105" s="3873"/>
      <c r="K105" s="3874"/>
    </row>
    <row r="106" ht="22.5" customHeight="1">
      <c r="A106" s="3875"/>
      <c r="B106" s="3876"/>
      <c r="C106" s="3877" t="s">
        <v>283</v>
      </c>
      <c r="D106" s="3878">
        <v>0</v>
      </c>
      <c r="E106" s="3879"/>
      <c r="F106" s="3880"/>
      <c r="G106" s="3881"/>
      <c r="H106" s="3882"/>
      <c r="I106" s="3883"/>
      <c r="J106" s="3884"/>
      <c r="K106" s="3885"/>
    </row>
    <row r="107" ht="22.5" customHeight="1">
      <c r="A107" s="3886"/>
      <c r="B107" s="3887"/>
      <c r="C107" s="3888" t="s">
        <v>82</v>
      </c>
      <c r="D107" s="703">
        <f>D103-D110</f>
        <v>0</v>
      </c>
      <c r="E107" s="3889"/>
      <c r="F107" s="3890"/>
      <c r="G107" s="3891"/>
      <c r="H107" s="3892"/>
      <c r="I107" s="3893"/>
      <c r="J107" s="3894"/>
      <c r="K107" s="3895"/>
    </row>
    <row r="108" ht="22.5" customHeight="1">
      <c r="A108" s="3896"/>
      <c r="B108" s="3897"/>
      <c r="C108" s="3898" t="s">
        <v>83</v>
      </c>
      <c r="D108" s="703">
        <f>IF(D107=0,0,D105/D107-1)*100</f>
        <v>0</v>
      </c>
      <c r="E108" s="3899" t="s">
        <v>22</v>
      </c>
      <c r="F108" s="3900">
        <v>0</v>
      </c>
      <c r="G108" s="3901">
        <v>30</v>
      </c>
      <c r="H108" s="3902" t="s">
        <v>23</v>
      </c>
      <c r="I108" s="3903"/>
      <c r="J108" s="3904"/>
      <c r="K108" s="3905"/>
    </row>
    <row r="109" ht="22.5" customHeight="1">
      <c r="A109" s="3906" t="s">
        <v>284</v>
      </c>
      <c r="B109" s="3907" t="s">
        <v>285</v>
      </c>
      <c r="C109" s="3908" t="s">
        <v>80</v>
      </c>
      <c r="D109" s="3909">
        <v>0</v>
      </c>
      <c r="E109" s="3910"/>
      <c r="F109" s="3911"/>
      <c r="G109" s="3912"/>
      <c r="H109" s="3913"/>
      <c r="I109" s="3914"/>
      <c r="J109" s="3915"/>
      <c r="K109" s="3916"/>
    </row>
    <row r="110" ht="22.5" customHeight="1">
      <c r="A110" s="3917"/>
      <c r="B110" s="3918"/>
      <c r="C110" s="3919" t="s">
        <v>82</v>
      </c>
      <c r="D110" s="703">
        <v>0</v>
      </c>
      <c r="E110" s="3920"/>
      <c r="F110" s="3921"/>
      <c r="G110" s="3922"/>
      <c r="H110" s="3923"/>
      <c r="I110" s="3924"/>
      <c r="J110" s="3925"/>
      <c r="K110" s="3926"/>
    </row>
    <row r="111" ht="22.5" customHeight="1">
      <c r="A111" s="3927"/>
      <c r="B111" s="3928"/>
      <c r="C111" s="3929" t="s">
        <v>83</v>
      </c>
      <c r="D111" s="703">
        <f>IF(D110=0,0,D109/D110-1)*100</f>
        <v>0</v>
      </c>
      <c r="E111" s="3930"/>
      <c r="F111" s="3931"/>
      <c r="G111" s="3932"/>
      <c r="H111" s="3933"/>
      <c r="I111" s="3934"/>
      <c r="J111" s="3935"/>
      <c r="K111" s="3936"/>
    </row>
    <row r="112" ht="22.5" customHeight="1">
      <c r="A112" s="3937" t="s">
        <v>286</v>
      </c>
      <c r="B112" s="3938" t="s">
        <v>287</v>
      </c>
      <c r="C112" s="3939" t="s">
        <v>79</v>
      </c>
      <c r="D112" s="703">
        <v>0</v>
      </c>
      <c r="E112" s="3940"/>
      <c r="F112" s="3941"/>
      <c r="G112" s="3942"/>
      <c r="H112" s="3943"/>
      <c r="I112" s="3944"/>
      <c r="J112" s="3945"/>
      <c r="K112" s="3946"/>
    </row>
    <row r="113" ht="22.5" customHeight="1">
      <c r="A113" s="3947"/>
      <c r="B113" s="3948"/>
      <c r="C113" s="3949" t="s">
        <v>80</v>
      </c>
      <c r="D113" s="703">
        <v>0</v>
      </c>
      <c r="E113" s="3950"/>
      <c r="F113" s="3951"/>
      <c r="G113" s="3952"/>
      <c r="H113" s="3953"/>
      <c r="I113" s="3954"/>
      <c r="J113" s="3955"/>
      <c r="K113" s="3956"/>
    </row>
    <row r="114" ht="22.5" customHeight="1">
      <c r="A114" s="3957"/>
      <c r="B114" s="3958"/>
      <c r="C114" s="3959" t="s">
        <v>81</v>
      </c>
      <c r="D114" s="703">
        <f>IF(D112=0,0,D113/D112)*100</f>
        <v>0</v>
      </c>
      <c r="E114" s="3960" t="s">
        <v>22</v>
      </c>
      <c r="F114" s="3961">
        <v>95</v>
      </c>
      <c r="G114" s="3962">
        <v>105</v>
      </c>
      <c r="H114" s="3963" t="s">
        <v>23</v>
      </c>
      <c r="I114" s="3964"/>
      <c r="J114" s="3965"/>
      <c r="K114" s="3966"/>
    </row>
    <row r="115" ht="22.5" customHeight="1">
      <c r="A115" s="3967"/>
      <c r="B115" s="3968"/>
      <c r="C115" s="3969" t="s">
        <v>82</v>
      </c>
      <c r="D115" s="703">
        <v>0</v>
      </c>
      <c r="E115" s="3970"/>
      <c r="F115" s="3971"/>
      <c r="G115" s="3972"/>
      <c r="H115" s="3973"/>
      <c r="I115" s="3974"/>
      <c r="J115" s="3975"/>
      <c r="K115" s="3976"/>
    </row>
    <row r="116" ht="22.5" customHeight="1">
      <c r="A116" s="3977"/>
      <c r="B116" s="3978"/>
      <c r="C116" s="3979" t="s">
        <v>83</v>
      </c>
      <c r="D116" s="703">
        <f>IF(D115=0,0,D113/D115-1)*100</f>
        <v>0</v>
      </c>
      <c r="E116" s="3980" t="s">
        <v>22</v>
      </c>
      <c r="F116" s="3981">
        <v>0</v>
      </c>
      <c r="G116" s="3982">
        <v>20</v>
      </c>
      <c r="H116" s="3983" t="s">
        <v>23</v>
      </c>
      <c r="I116" s="3984"/>
      <c r="J116" s="3985"/>
      <c r="K116" s="3986"/>
    </row>
    <row r="117" ht="22.5" customHeight="1">
      <c r="A117" s="3987" t="s">
        <v>116</v>
      </c>
      <c r="B117" s="3988" t="s">
        <v>288</v>
      </c>
      <c r="C117" s="3989" t="s">
        <v>79</v>
      </c>
      <c r="D117" s="703">
        <v>0</v>
      </c>
      <c r="E117" s="3990"/>
      <c r="F117" s="3991"/>
      <c r="G117" s="3992"/>
      <c r="H117" s="3993"/>
      <c r="I117" s="3994"/>
      <c r="J117" s="3995"/>
      <c r="K117" s="3996"/>
    </row>
    <row r="118" ht="22.5" customHeight="1">
      <c r="A118" s="3997"/>
      <c r="B118" s="3998"/>
      <c r="C118" s="3999" t="s">
        <v>80</v>
      </c>
      <c r="D118" s="703">
        <v>0</v>
      </c>
      <c r="E118" s="4000"/>
      <c r="F118" s="4001"/>
      <c r="G118" s="4002"/>
      <c r="H118" s="4003"/>
      <c r="I118" s="4004"/>
      <c r="J118" s="4005"/>
      <c r="K118" s="4006"/>
    </row>
    <row r="119" ht="22.5" customHeight="1">
      <c r="A119" s="4007"/>
      <c r="B119" s="4008"/>
      <c r="C119" s="4009" t="s">
        <v>81</v>
      </c>
      <c r="D119" s="703">
        <f>IF(D117=0,0,D118/D117)*100</f>
        <v>0</v>
      </c>
      <c r="E119" s="4010" t="s">
        <v>22</v>
      </c>
      <c r="F119" s="4011">
        <v>95</v>
      </c>
      <c r="G119" s="4012">
        <v>105</v>
      </c>
      <c r="H119" s="4013" t="s">
        <v>23</v>
      </c>
      <c r="I119" s="4014"/>
      <c r="J119" s="4015"/>
      <c r="K119" s="4016"/>
    </row>
    <row r="120" ht="22.5" customHeight="1">
      <c r="A120" s="4017"/>
      <c r="B120" s="4018"/>
      <c r="C120" s="4019" t="s">
        <v>82</v>
      </c>
      <c r="D120" s="703">
        <v>0</v>
      </c>
      <c r="E120" s="4020"/>
      <c r="F120" s="4021"/>
      <c r="G120" s="4022"/>
      <c r="H120" s="4023"/>
      <c r="I120" s="4024"/>
      <c r="J120" s="4025"/>
      <c r="K120" s="4026"/>
    </row>
    <row r="121" ht="22.5" customHeight="1">
      <c r="A121" s="4027"/>
      <c r="B121" s="4028"/>
      <c r="C121" s="4029" t="s">
        <v>83</v>
      </c>
      <c r="D121" s="703">
        <f>IF(D120=0,0,D118/D120-1)*100</f>
        <v>0</v>
      </c>
      <c r="E121" s="4030" t="s">
        <v>22</v>
      </c>
      <c r="F121" s="4031">
        <v>-30</v>
      </c>
      <c r="G121" s="4032">
        <v>30</v>
      </c>
      <c r="H121" s="4033" t="s">
        <v>23</v>
      </c>
      <c r="I121" s="4034"/>
      <c r="J121" s="4035"/>
      <c r="K121" s="4036"/>
    </row>
    <row r="122" ht="22.5" customHeight="1">
      <c r="A122" s="4037" t="s">
        <v>117</v>
      </c>
      <c r="B122" s="4038" t="s">
        <v>118</v>
      </c>
      <c r="C122" s="4039" t="s">
        <v>119</v>
      </c>
      <c r="D122" s="703">
        <v>0</v>
      </c>
      <c r="E122" s="4040" t="s">
        <v>22</v>
      </c>
      <c r="F122" s="4041">
        <v>0</v>
      </c>
      <c r="G122" s="4042"/>
      <c r="H122" s="4043" t="s">
        <v>23</v>
      </c>
      <c r="I122" s="4044"/>
      <c r="J122" s="4045"/>
      <c r="K122" s="4046"/>
    </row>
    <row r="123" ht="22.5" customHeight="1">
      <c r="A123" s="4047"/>
      <c r="B123" s="4048"/>
      <c r="C123" s="4049" t="s">
        <v>120</v>
      </c>
      <c r="D123" s="703">
        <v>0</v>
      </c>
      <c r="E123" s="4050" t="s">
        <v>22</v>
      </c>
      <c r="F123" s="4051">
        <v>0</v>
      </c>
      <c r="G123" s="4052"/>
      <c r="H123" s="4053" t="s">
        <v>23</v>
      </c>
      <c r="I123" s="4054"/>
      <c r="J123" s="4055"/>
      <c r="K123" s="4056"/>
    </row>
    <row r="124" ht="22.5" customHeight="1">
      <c r="A124" s="4057"/>
      <c r="B124" s="4058"/>
      <c r="C124" s="4059" t="s">
        <v>121</v>
      </c>
      <c r="D124" s="703">
        <f>IF(D91=0,0,D123/D91*12)</f>
        <v>0</v>
      </c>
      <c r="E124" s="4060" t="s">
        <v>22</v>
      </c>
      <c r="F124" s="4061">
        <v>6</v>
      </c>
      <c r="G124" s="4062"/>
      <c r="H124" s="4063" t="s">
        <v>23</v>
      </c>
      <c r="I124" s="4064"/>
      <c r="J124" s="4065"/>
      <c r="K124" s="4066"/>
    </row>
    <row r="125" ht="22.5" customHeight="1">
      <c r="A125" s="4067" t="s">
        <v>289</v>
      </c>
      <c r="B125" s="4068" t="s">
        <v>290</v>
      </c>
      <c r="C125" s="4069" t="s">
        <v>120</v>
      </c>
      <c r="D125" s="4070">
        <v>0</v>
      </c>
      <c r="E125" s="4071" t="s">
        <v>22</v>
      </c>
      <c r="F125" s="4072">
        <v>0</v>
      </c>
      <c r="G125" s="4073"/>
      <c r="H125" s="4074" t="s">
        <v>23</v>
      </c>
      <c r="I125" s="4075"/>
      <c r="J125" s="4076"/>
      <c r="K125" s="4077"/>
    </row>
    <row r="126" ht="22.5" customHeight="1">
      <c r="A126" s="4078"/>
      <c r="B126" s="4079"/>
      <c r="C126" s="4080" t="s">
        <v>291</v>
      </c>
      <c r="D126" s="703">
        <f>IF(D123=0,0,D125/D123*100)</f>
        <v>0</v>
      </c>
      <c r="E126" s="4081" t="s">
        <v>22</v>
      </c>
      <c r="F126" s="4082">
        <v>90</v>
      </c>
      <c r="G126" s="4083">
        <v>100</v>
      </c>
      <c r="H126" s="4084" t="s">
        <v>23</v>
      </c>
      <c r="I126" s="4085"/>
      <c r="J126" s="4086"/>
      <c r="K126" s="4087"/>
    </row>
    <row r="127" ht="22.5" customHeight="1">
      <c r="A127" s="4088"/>
      <c r="B127" s="4089"/>
      <c r="C127" s="4090" t="s">
        <v>121</v>
      </c>
      <c r="D127" s="703">
        <f>IF(D101=0,0,D125/D101*12)</f>
        <v>0</v>
      </c>
      <c r="E127" s="4091" t="s">
        <v>22</v>
      </c>
      <c r="F127" s="4092">
        <v>6</v>
      </c>
      <c r="G127" s="4093"/>
      <c r="H127" s="4094" t="s">
        <v>23</v>
      </c>
      <c r="I127" s="4095"/>
      <c r="J127" s="4096"/>
      <c r="K127" s="4097"/>
    </row>
    <row r="128" ht="22.5" customHeight="1">
      <c r="A128" s="4098" t="s">
        <v>122</v>
      </c>
      <c r="B128" s="4099"/>
      <c r="C128" s="4100"/>
      <c r="D128" s="4101"/>
      <c r="E128" s="4102"/>
      <c r="F128" s="4103"/>
      <c r="G128" s="4104"/>
      <c r="H128" s="4105"/>
      <c r="I128" s="4106"/>
      <c r="J128" s="4107"/>
      <c r="K128" s="4108"/>
    </row>
    <row r="129" ht="22.5" customHeight="1">
      <c r="A129" s="4109" t="s">
        <v>292</v>
      </c>
      <c r="B129" s="4110" t="s">
        <v>293</v>
      </c>
      <c r="C129" s="4111" t="s">
        <v>125</v>
      </c>
      <c r="D129" s="4112">
        <v>0</v>
      </c>
      <c r="E129" s="4113"/>
      <c r="F129" s="4114"/>
      <c r="G129" s="4115"/>
      <c r="H129" s="4116"/>
      <c r="I129" s="4117"/>
      <c r="J129" s="4118"/>
      <c r="K129" s="4119"/>
    </row>
    <row r="130" ht="22.5" customHeight="1">
      <c r="A130" s="4120"/>
      <c r="B130" s="4121"/>
      <c r="C130" s="4122" t="s">
        <v>126</v>
      </c>
      <c r="D130" s="4112">
        <v>0</v>
      </c>
      <c r="E130" s="4123"/>
      <c r="F130" s="4124"/>
      <c r="G130" s="4125"/>
      <c r="H130" s="4126"/>
      <c r="I130" s="4127"/>
      <c r="J130" s="4128"/>
      <c r="K130" s="4129"/>
    </row>
    <row r="131" ht="22.5" customHeight="1">
      <c r="A131" s="4130"/>
      <c r="B131" s="4131"/>
      <c r="C131" s="4132" t="s">
        <v>83</v>
      </c>
      <c r="D131" s="703">
        <f>IF(D130=0,0,D129/D130-1)*100</f>
        <v>0</v>
      </c>
      <c r="E131" s="4133" t="s">
        <v>22</v>
      </c>
      <c r="F131" s="4134">
        <v>0</v>
      </c>
      <c r="G131" s="4135">
        <v>10</v>
      </c>
      <c r="H131" s="4136" t="s">
        <v>23</v>
      </c>
      <c r="I131" s="4137"/>
      <c r="J131" s="4138"/>
      <c r="K131" s="4139"/>
    </row>
    <row r="132" ht="22.5" customHeight="1">
      <c r="A132" s="4140" t="s">
        <v>294</v>
      </c>
      <c r="B132" s="4141" t="s">
        <v>295</v>
      </c>
      <c r="C132" s="4142" t="s">
        <v>125</v>
      </c>
      <c r="D132" s="4112">
        <v>0</v>
      </c>
      <c r="E132" s="4143"/>
      <c r="F132" s="4144"/>
      <c r="G132" s="4145"/>
      <c r="H132" s="4146"/>
      <c r="I132" s="4147"/>
      <c r="J132" s="4148"/>
      <c r="K132" s="4149"/>
    </row>
    <row r="133" ht="22.5" customHeight="1">
      <c r="A133" s="4150"/>
      <c r="B133" s="4151"/>
      <c r="C133" s="4152" t="s">
        <v>126</v>
      </c>
      <c r="D133" s="4112">
        <v>0</v>
      </c>
      <c r="E133" s="4153"/>
      <c r="F133" s="4154"/>
      <c r="G133" s="4155"/>
      <c r="H133" s="4156"/>
      <c r="I133" s="4157"/>
      <c r="J133" s="4158"/>
      <c r="K133" s="4159"/>
    </row>
    <row r="134" ht="22.5" customHeight="1">
      <c r="A134" s="4160"/>
      <c r="B134" s="4161"/>
      <c r="C134" s="4162" t="s">
        <v>83</v>
      </c>
      <c r="D134" s="703">
        <f>IF(D133=0,0,D132/D133-1)*100</f>
        <v>0</v>
      </c>
      <c r="E134" s="4163" t="s">
        <v>22</v>
      </c>
      <c r="F134" s="4164">
        <v>0</v>
      </c>
      <c r="G134" s="4165">
        <v>10</v>
      </c>
      <c r="H134" s="4166" t="s">
        <v>23</v>
      </c>
      <c r="I134" s="4167"/>
      <c r="J134" s="4168"/>
      <c r="K134" s="4169"/>
    </row>
    <row r="135" ht="22.5" customHeight="1">
      <c r="A135" s="4170"/>
      <c r="B135" s="4171"/>
      <c r="C135" s="4172" t="s">
        <v>296</v>
      </c>
      <c r="D135" s="703">
        <f>D132-D136-D142-D145</f>
        <v>0</v>
      </c>
      <c r="E135" s="4173" t="s">
        <v>22</v>
      </c>
      <c r="F135" s="4174"/>
      <c r="G135" s="4175">
        <v>0</v>
      </c>
      <c r="H135" s="4176" t="s">
        <v>23</v>
      </c>
      <c r="I135" s="4177"/>
      <c r="J135" s="4178"/>
      <c r="K135" s="4179"/>
    </row>
    <row r="136" ht="22.5" customHeight="1">
      <c r="A136" s="4180" t="s">
        <v>297</v>
      </c>
      <c r="B136" s="4181" t="s">
        <v>298</v>
      </c>
      <c r="C136" s="4182" t="s">
        <v>125</v>
      </c>
      <c r="D136" s="4183">
        <v>0</v>
      </c>
      <c r="E136" s="4184"/>
      <c r="F136" s="4185"/>
      <c r="G136" s="4186"/>
      <c r="H136" s="4187"/>
      <c r="I136" s="4188"/>
      <c r="J136" s="4189"/>
      <c r="K136" s="4190"/>
    </row>
    <row r="137" ht="22.5" customHeight="1">
      <c r="A137" s="4191"/>
      <c r="B137" s="4192"/>
      <c r="C137" s="4193" t="s">
        <v>126</v>
      </c>
      <c r="D137" s="703">
        <v>0</v>
      </c>
      <c r="E137" s="4194"/>
      <c r="F137" s="4195"/>
      <c r="G137" s="4196"/>
      <c r="H137" s="4197"/>
      <c r="I137" s="4198"/>
      <c r="J137" s="4199"/>
      <c r="K137" s="4200"/>
    </row>
    <row r="138" ht="22.5" customHeight="1">
      <c r="A138" s="4201"/>
      <c r="B138" s="4202"/>
      <c r="C138" s="4203" t="s">
        <v>83</v>
      </c>
      <c r="D138" s="4204">
        <f>IF(D137=0,0,D136/D137-1)*100</f>
        <v>0</v>
      </c>
      <c r="E138" s="4205" t="s">
        <v>22</v>
      </c>
      <c r="F138" s="4206">
        <v>0</v>
      </c>
      <c r="G138" s="4207">
        <v>10</v>
      </c>
      <c r="H138" s="4208" t="s">
        <v>23</v>
      </c>
      <c r="I138" s="4209"/>
      <c r="J138" s="4210"/>
      <c r="K138" s="4211"/>
    </row>
    <row r="139" ht="22.5" customHeight="1">
      <c r="A139" s="4212" t="s">
        <v>299</v>
      </c>
      <c r="B139" s="4213" t="s">
        <v>87</v>
      </c>
      <c r="C139" s="4214" t="s">
        <v>125</v>
      </c>
      <c r="D139" s="4215">
        <v>0</v>
      </c>
      <c r="E139" s="4216"/>
      <c r="F139" s="4217"/>
      <c r="G139" s="4218"/>
      <c r="H139" s="4219"/>
      <c r="I139" s="4220"/>
      <c r="J139" s="4221"/>
      <c r="K139" s="4222"/>
    </row>
    <row r="140" ht="22.5" customHeight="1">
      <c r="A140" s="4223"/>
      <c r="B140" s="4224"/>
      <c r="C140" s="4225" t="s">
        <v>126</v>
      </c>
      <c r="D140" s="4112">
        <v>0</v>
      </c>
      <c r="E140" s="4226"/>
      <c r="F140" s="4227"/>
      <c r="G140" s="4228"/>
      <c r="H140" s="4229"/>
      <c r="I140" s="4230"/>
      <c r="J140" s="4231"/>
      <c r="K140" s="4232"/>
    </row>
    <row r="141" ht="22.5" customHeight="1">
      <c r="A141" s="4233"/>
      <c r="B141" s="4234"/>
      <c r="C141" s="4235" t="s">
        <v>83</v>
      </c>
      <c r="D141" s="4204">
        <f>IF(D140=0,0,D139/D140-1)*100</f>
        <v>0</v>
      </c>
      <c r="E141" s="4236" t="s">
        <v>22</v>
      </c>
      <c r="F141" s="4237">
        <v>-10</v>
      </c>
      <c r="G141" s="4238">
        <v>10</v>
      </c>
      <c r="H141" s="4239" t="s">
        <v>23</v>
      </c>
      <c r="I141" s="4240"/>
      <c r="J141" s="4241"/>
      <c r="K141" s="4242"/>
    </row>
    <row r="142" ht="22.5" customHeight="1">
      <c r="A142" s="4243" t="s">
        <v>300</v>
      </c>
      <c r="B142" s="4244" t="s">
        <v>301</v>
      </c>
      <c r="C142" s="4245" t="s">
        <v>125</v>
      </c>
      <c r="D142" s="4246">
        <v>0</v>
      </c>
      <c r="E142" s="4247"/>
      <c r="F142" s="4248"/>
      <c r="G142" s="4249"/>
      <c r="H142" s="4250"/>
      <c r="I142" s="4251"/>
      <c r="J142" s="4252"/>
      <c r="K142" s="4253"/>
    </row>
    <row r="143" ht="22.5" customHeight="1">
      <c r="A143" s="4254"/>
      <c r="B143" s="4255"/>
      <c r="C143" s="4256" t="s">
        <v>126</v>
      </c>
      <c r="D143" s="4112">
        <v>0</v>
      </c>
      <c r="E143" s="4257"/>
      <c r="F143" s="4258"/>
      <c r="G143" s="4259"/>
      <c r="H143" s="4260"/>
      <c r="I143" s="4261"/>
      <c r="J143" s="4262"/>
      <c r="K143" s="4263"/>
    </row>
    <row r="144" ht="22.5" customHeight="1">
      <c r="A144" s="4264"/>
      <c r="B144" s="4265"/>
      <c r="C144" s="4266" t="s">
        <v>83</v>
      </c>
      <c r="D144" s="4204">
        <f>IF(D143=0,0,D142/D143-1)*100</f>
        <v>0</v>
      </c>
      <c r="E144" s="4267" t="s">
        <v>22</v>
      </c>
      <c r="F144" s="4268">
        <v>-30</v>
      </c>
      <c r="G144" s="4269">
        <v>30</v>
      </c>
      <c r="H144" s="4270" t="s">
        <v>23</v>
      </c>
      <c r="I144" s="4271"/>
      <c r="J144" s="4272"/>
      <c r="K144" s="4273"/>
    </row>
    <row r="145" ht="24" customHeight="1">
      <c r="A145" s="4274" t="s">
        <v>302</v>
      </c>
      <c r="B145" s="4275" t="s">
        <v>303</v>
      </c>
      <c r="C145" s="4276" t="s">
        <v>125</v>
      </c>
      <c r="D145" s="4277">
        <v>0</v>
      </c>
      <c r="E145" s="4278"/>
      <c r="F145" s="4279"/>
      <c r="G145" s="4280"/>
      <c r="H145" s="4281"/>
      <c r="I145" s="4282"/>
      <c r="J145" s="4283"/>
      <c r="K145" s="4284"/>
    </row>
    <row r="146" ht="24" customHeight="1">
      <c r="A146" s="4285" t="s">
        <v>304</v>
      </c>
      <c r="B146" s="4286" t="s">
        <v>133</v>
      </c>
      <c r="C146" s="4287" t="s">
        <v>125</v>
      </c>
      <c r="D146" s="4288">
        <v>0</v>
      </c>
      <c r="E146" s="4289"/>
      <c r="F146" s="4290"/>
      <c r="G146" s="4291"/>
      <c r="H146" s="4292"/>
      <c r="I146" s="4293"/>
      <c r="J146" s="4294"/>
      <c r="K146" s="4295"/>
    </row>
    <row r="147" ht="22.5" customHeight="1">
      <c r="A147" s="4296"/>
      <c r="B147" s="4297"/>
      <c r="C147" s="4298" t="s">
        <v>126</v>
      </c>
      <c r="D147" s="4288">
        <v>0</v>
      </c>
      <c r="E147" s="4299"/>
      <c r="F147" s="4300"/>
      <c r="G147" s="4301"/>
      <c r="H147" s="4302"/>
      <c r="I147" s="4303"/>
      <c r="J147" s="4304"/>
      <c r="K147" s="4305"/>
    </row>
    <row r="148" ht="21.75" customHeight="1">
      <c r="A148" s="4306"/>
      <c r="B148" s="4307"/>
      <c r="C148" s="4308" t="s">
        <v>83</v>
      </c>
      <c r="D148" s="4309">
        <f>IF(D147=0,0,D146/D147-1)*100</f>
        <v>0</v>
      </c>
      <c r="E148" s="4310" t="s">
        <v>22</v>
      </c>
      <c r="F148" s="4311">
        <v>0</v>
      </c>
      <c r="G148" s="4312">
        <v>10</v>
      </c>
      <c r="H148" s="4313" t="s">
        <v>23</v>
      </c>
      <c r="I148" s="4314"/>
      <c r="J148" s="4315"/>
      <c r="K148" s="4316"/>
    </row>
    <row r="149" ht="22.5" customHeight="1">
      <c r="A149" s="4317"/>
      <c r="B149" s="4318"/>
      <c r="C149" s="4319" t="s">
        <v>131</v>
      </c>
      <c r="D149" s="4288">
        <v>0</v>
      </c>
      <c r="E149" s="4320" t="s">
        <v>22</v>
      </c>
      <c r="F149" s="4321">
        <f>IF(D146&lt;=D147,D146,D147)</f>
        <v>0</v>
      </c>
      <c r="G149" s="4322">
        <f>IF(D146&lt;=D147,D147,D146)</f>
        <v>0</v>
      </c>
      <c r="H149" s="4323" t="s">
        <v>23</v>
      </c>
      <c r="I149" s="4324"/>
      <c r="J149" s="4325"/>
      <c r="K149" s="4326"/>
    </row>
    <row r="150" ht="24" customHeight="1">
      <c r="A150" s="4327" t="s">
        <v>305</v>
      </c>
      <c r="B150" s="4328" t="s">
        <v>306</v>
      </c>
      <c r="C150" s="4329" t="s">
        <v>80</v>
      </c>
      <c r="D150" s="4330">
        <v>0</v>
      </c>
      <c r="E150" s="4331" t="s">
        <v>22</v>
      </c>
      <c r="F150" s="4332">
        <v>200</v>
      </c>
      <c r="G150" s="4333">
        <v>3000</v>
      </c>
      <c r="H150" s="4334" t="s">
        <v>23</v>
      </c>
      <c r="I150" s="4335"/>
      <c r="J150" s="4336"/>
      <c r="K150" s="4337"/>
    </row>
    <row r="151" ht="23.25" customHeight="1">
      <c r="A151" s="4338"/>
      <c r="B151" s="4339"/>
      <c r="C151" s="4340" t="s">
        <v>82</v>
      </c>
      <c r="D151" s="703">
        <v>0</v>
      </c>
      <c r="E151" s="4341"/>
      <c r="F151" s="4342"/>
      <c r="G151" s="4343"/>
      <c r="H151" s="4344"/>
      <c r="I151" s="4345"/>
      <c r="J151" s="4346"/>
      <c r="K151" s="4347"/>
    </row>
    <row r="152" ht="22.5" customHeight="1">
      <c r="A152" s="4348"/>
      <c r="B152" s="4349"/>
      <c r="C152" s="4350" t="s">
        <v>83</v>
      </c>
      <c r="D152" s="703">
        <f>IF(D151=0,0,D150/D151-1)*100</f>
        <v>0</v>
      </c>
      <c r="E152" s="4351" t="s">
        <v>22</v>
      </c>
      <c r="F152" s="4352">
        <v>0</v>
      </c>
      <c r="G152" s="4353">
        <v>20</v>
      </c>
      <c r="H152" s="4354" t="s">
        <v>23</v>
      </c>
      <c r="I152" s="4355"/>
      <c r="J152" s="4356"/>
      <c r="K152" s="4357"/>
    </row>
    <row r="153" ht="23.25" customHeight="1">
      <c r="A153" s="4358" t="s">
        <v>307</v>
      </c>
      <c r="B153" s="4359" t="s">
        <v>308</v>
      </c>
      <c r="C153" s="4360" t="s">
        <v>80</v>
      </c>
      <c r="D153" s="703">
        <v>0</v>
      </c>
      <c r="E153" s="4361" t="s">
        <v>22</v>
      </c>
      <c r="F153" s="4362">
        <v>1356</v>
      </c>
      <c r="G153" s="4363">
        <v>17500</v>
      </c>
      <c r="H153" s="4364" t="s">
        <v>23</v>
      </c>
      <c r="I153" s="4365"/>
      <c r="J153" s="4366"/>
      <c r="K153" s="4367"/>
    </row>
    <row r="154" ht="24.75" customHeight="1">
      <c r="A154" s="4368"/>
      <c r="B154" s="4369"/>
      <c r="C154" s="4370" t="s">
        <v>82</v>
      </c>
      <c r="D154" s="703">
        <v>0</v>
      </c>
      <c r="E154" s="4371"/>
      <c r="F154" s="4372"/>
      <c r="G154" s="4373"/>
      <c r="H154" s="4374"/>
      <c r="I154" s="4375"/>
      <c r="J154" s="4376"/>
      <c r="K154" s="4377"/>
    </row>
    <row r="155" ht="24.75" customHeight="1">
      <c r="A155" s="4378"/>
      <c r="B155" s="4379"/>
      <c r="C155" s="4380" t="s">
        <v>83</v>
      </c>
      <c r="D155" s="703">
        <f>IF(D154=0,0,D153/D154-1)*100</f>
        <v>0</v>
      </c>
      <c r="E155" s="4381" t="s">
        <v>22</v>
      </c>
      <c r="F155" s="4382">
        <v>0</v>
      </c>
      <c r="G155" s="4383">
        <v>20</v>
      </c>
      <c r="H155" s="4384" t="s">
        <v>23</v>
      </c>
      <c r="I155" s="4385"/>
      <c r="J155" s="4386"/>
      <c r="K155" s="4387"/>
    </row>
    <row r="156" ht="24" customHeight="1">
      <c r="A156" s="4388" t="s">
        <v>309</v>
      </c>
      <c r="B156" s="4389" t="s">
        <v>310</v>
      </c>
      <c r="C156" s="4390" t="s">
        <v>80</v>
      </c>
      <c r="D156" s="703">
        <v>0</v>
      </c>
      <c r="E156" s="4391" t="s">
        <v>22</v>
      </c>
      <c r="F156" s="4392">
        <v>30</v>
      </c>
      <c r="G156" s="4393">
        <v>500</v>
      </c>
      <c r="H156" s="4394" t="s">
        <v>23</v>
      </c>
      <c r="I156" s="4395"/>
      <c r="J156" s="4396"/>
      <c r="K156" s="4397"/>
    </row>
    <row r="157" ht="24" customHeight="1">
      <c r="A157" s="4398"/>
      <c r="B157" s="4399"/>
      <c r="C157" s="4400" t="s">
        <v>82</v>
      </c>
      <c r="D157" s="703">
        <v>0</v>
      </c>
      <c r="E157" s="4401"/>
      <c r="F157" s="4402"/>
      <c r="G157" s="4403"/>
      <c r="H157" s="4404"/>
      <c r="I157" s="4405"/>
      <c r="J157" s="4406"/>
      <c r="K157" s="4407"/>
    </row>
    <row r="158" ht="22.5" customHeight="1">
      <c r="A158" s="4408"/>
      <c r="B158" s="4409"/>
      <c r="C158" s="4410" t="s">
        <v>83</v>
      </c>
      <c r="D158" s="703">
        <f>IF(D157=0,0,D156/D157-1)*100</f>
        <v>0</v>
      </c>
      <c r="E158" s="4411" t="s">
        <v>22</v>
      </c>
      <c r="F158" s="4412">
        <v>0</v>
      </c>
      <c r="G158" s="4413">
        <v>30</v>
      </c>
      <c r="H158" s="4414" t="s">
        <v>23</v>
      </c>
      <c r="I158" s="4415"/>
      <c r="J158" s="4416"/>
      <c r="K158" s="4417"/>
    </row>
    <row r="159" ht="22.5" customHeight="1">
      <c r="A159" s="4418" t="s">
        <v>161</v>
      </c>
      <c r="B159" s="4419"/>
      <c r="C159" s="4420"/>
      <c r="D159" s="4421"/>
      <c r="E159" s="4422"/>
      <c r="F159" s="4423"/>
      <c r="G159" s="4424"/>
      <c r="H159" s="4425"/>
      <c r="I159" s="4426"/>
      <c r="J159" s="4427"/>
      <c r="K159" s="4428"/>
    </row>
    <row r="160" ht="26.25" customHeight="1">
      <c r="A160" s="4429" t="s">
        <v>311</v>
      </c>
      <c r="B160" s="4430" t="s">
        <v>312</v>
      </c>
      <c r="C160" s="4431" t="s">
        <v>313</v>
      </c>
      <c r="D160" s="703">
        <f>IF(D136=0,0,(D62+D68)/D136)</f>
        <v>0</v>
      </c>
      <c r="E160" s="4432" t="s">
        <v>22</v>
      </c>
      <c r="F160" s="4433">
        <f>D150*0.9</f>
        <v>0</v>
      </c>
      <c r="G160" s="4434">
        <f>D150*1.1</f>
        <v>0</v>
      </c>
      <c r="H160" s="4435" t="s">
        <v>23</v>
      </c>
      <c r="I160" s="4436"/>
      <c r="J160" s="4437"/>
      <c r="K160" s="4438"/>
    </row>
    <row r="161" ht="27" customHeight="1">
      <c r="A161" s="4439"/>
      <c r="B161" s="4440"/>
      <c r="C161" s="4441" t="s">
        <v>314</v>
      </c>
      <c r="D161" s="703">
        <f>IF(D139=0,0,D68/D139)</f>
        <v>0</v>
      </c>
      <c r="E161" s="4442" t="s">
        <v>22</v>
      </c>
      <c r="F161" s="4443">
        <v>100</v>
      </c>
      <c r="G161" s="4444">
        <v>500</v>
      </c>
      <c r="H161" s="4445" t="s">
        <v>23</v>
      </c>
      <c r="I161" s="4446"/>
      <c r="J161" s="4447"/>
      <c r="K161" s="4448"/>
    </row>
    <row r="162" ht="31.5" customHeight="1">
      <c r="A162" s="4449"/>
      <c r="B162" s="4450"/>
      <c r="C162" s="4451" t="s">
        <v>315</v>
      </c>
      <c r="D162" s="703">
        <f>IF(D142=0,0,D65/D142)</f>
        <v>0</v>
      </c>
      <c r="E162" s="4452" t="s">
        <v>22</v>
      </c>
      <c r="F162" s="4453">
        <v>1000</v>
      </c>
      <c r="G162" s="4454">
        <v>150000</v>
      </c>
      <c r="H162" s="4455" t="s">
        <v>23</v>
      </c>
      <c r="I162" s="4456"/>
      <c r="J162" s="4457"/>
      <c r="K162" s="4458"/>
    </row>
    <row r="163" ht="43.5" customHeight="1">
      <c r="A163" s="4459" t="s">
        <v>316</v>
      </c>
      <c r="B163" s="4460" t="s">
        <v>317</v>
      </c>
      <c r="C163" s="4461" t="s">
        <v>80</v>
      </c>
      <c r="D163" s="703">
        <f>IF(D149=0,0,D76/D149)</f>
        <v>0</v>
      </c>
      <c r="E163" s="4462" t="s">
        <v>22</v>
      </c>
      <c r="F163" s="4463">
        <f>IF(D153&lt;=1506,1356,D153*0.9)</f>
        <v>1356</v>
      </c>
      <c r="G163" s="4464">
        <f>D153*1.1</f>
        <v>0</v>
      </c>
      <c r="H163" s="4465" t="s">
        <v>23</v>
      </c>
      <c r="I163" s="4466"/>
      <c r="J163" s="4467"/>
      <c r="K163" s="4468"/>
    </row>
    <row r="164" ht="33" customHeight="1">
      <c r="A164" s="4469" t="s">
        <v>318</v>
      </c>
      <c r="B164" s="4470" t="s">
        <v>319</v>
      </c>
      <c r="C164" s="4471" t="s">
        <v>80</v>
      </c>
      <c r="D164" s="703">
        <f>IF(D136=0,0,D79/D136)</f>
        <v>0</v>
      </c>
      <c r="E164" s="4472" t="s">
        <v>22</v>
      </c>
      <c r="F164" s="4473">
        <f>IF(D156&lt;=33,30,D156*0.9)</f>
        <v>30</v>
      </c>
      <c r="G164" s="4474">
        <f>D156*1.1</f>
        <v>0</v>
      </c>
      <c r="H164" s="4475" t="s">
        <v>23</v>
      </c>
      <c r="I164" s="4476"/>
      <c r="J164" s="4477"/>
      <c r="K164" s="4478"/>
    </row>
    <row r="165" ht="25.5" customHeight="1">
      <c r="A165" s="4479" t="s">
        <v>320</v>
      </c>
      <c r="B165" s="4480" t="s">
        <v>321</v>
      </c>
      <c r="C165" s="4481" t="s">
        <v>322</v>
      </c>
      <c r="D165" s="703">
        <f>IF(D96+D113+D106=0,0,D72/(D96+D113+D106)*100)</f>
        <v>0</v>
      </c>
      <c r="E165" s="4482" t="s">
        <v>22</v>
      </c>
      <c r="F165" s="4483">
        <v>100</v>
      </c>
      <c r="G165" s="4484">
        <v>105</v>
      </c>
      <c r="H165" s="4485" t="s">
        <v>23</v>
      </c>
      <c r="I165" s="4486"/>
      <c r="J165" s="4487"/>
      <c r="K165" s="4488"/>
    </row>
    <row r="166" ht="25.5" customHeight="1">
      <c r="A166" s="4489"/>
      <c r="B166" s="4490"/>
      <c r="C166" s="4491" t="s">
        <v>323</v>
      </c>
      <c r="D166" s="703">
        <f>IF(D96=0,0,D76/D96)*100</f>
        <v>0</v>
      </c>
      <c r="E166" s="4492" t="s">
        <v>22</v>
      </c>
      <c r="F166" s="4493">
        <v>100</v>
      </c>
      <c r="G166" s="4494">
        <v>105</v>
      </c>
      <c r="H166" s="4495" t="s">
        <v>23</v>
      </c>
      <c r="I166" s="4496"/>
      <c r="J166" s="4497"/>
      <c r="K166" s="4498"/>
    </row>
    <row r="167" ht="25.5" customHeight="1">
      <c r="A167" s="4499"/>
      <c r="B167" s="4500"/>
      <c r="C167" s="4501" t="s">
        <v>324</v>
      </c>
      <c r="D167" s="703">
        <f>IF(D113+D106=0,0,((D72-D76)-D79)/(D113+D106))*100</f>
        <v>0</v>
      </c>
      <c r="E167" s="4502"/>
      <c r="F167" s="4503"/>
      <c r="G167" s="4504"/>
      <c r="H167" s="4505"/>
      <c r="I167" s="4506"/>
      <c r="J167" s="4507"/>
      <c r="K167" s="4508"/>
    </row>
    <row r="168" ht="25.5" customHeight="1">
      <c r="A168" s="4509" t="s">
        <v>325</v>
      </c>
      <c r="B168" s="4510" t="s">
        <v>326</v>
      </c>
      <c r="C168" s="4511" t="s">
        <v>80</v>
      </c>
      <c r="D168" s="703">
        <v>0</v>
      </c>
      <c r="E168" s="4512" t="s">
        <v>22</v>
      </c>
      <c r="F168" s="4513">
        <v>0.5</v>
      </c>
      <c r="G168" s="4514">
        <v>5</v>
      </c>
      <c r="H168" s="4515" t="s">
        <v>23</v>
      </c>
      <c r="I168" s="4516"/>
      <c r="J168" s="4517"/>
      <c r="K168" s="4518"/>
    </row>
    <row r="169" ht="25.5" customHeight="1">
      <c r="A169" s="4519"/>
      <c r="B169" s="4520"/>
      <c r="C169" s="4521" t="s">
        <v>82</v>
      </c>
      <c r="D169" s="703">
        <v>0</v>
      </c>
      <c r="E169" s="4522"/>
      <c r="F169" s="4523"/>
      <c r="G169" s="4524"/>
      <c r="H169" s="4525"/>
      <c r="I169" s="4526"/>
      <c r="J169" s="4527"/>
      <c r="K169" s="4528"/>
    </row>
    <row r="170" ht="25.5" customHeight="1">
      <c r="A170" s="4529" t="s">
        <v>327</v>
      </c>
      <c r="B170" s="4530" t="s">
        <v>328</v>
      </c>
      <c r="C170" s="4531" t="s">
        <v>80</v>
      </c>
      <c r="D170" s="703">
        <f>IF(D149=0,0,D96/D149)</f>
        <v>0</v>
      </c>
      <c r="E170" s="4532" t="s">
        <v>22</v>
      </c>
      <c r="F170" s="4533">
        <f>IF(D153&lt;=1506,1356,D153*0.9)</f>
        <v>1356</v>
      </c>
      <c r="G170" s="4534">
        <f>D153*1.1</f>
        <v>0</v>
      </c>
      <c r="H170" s="4535" t="s">
        <v>23</v>
      </c>
      <c r="I170" s="4536"/>
      <c r="J170" s="4537"/>
      <c r="K170" s="4538"/>
    </row>
    <row r="171" ht="25.5" customHeight="1">
      <c r="A171" s="4539"/>
      <c r="B171" s="4540"/>
      <c r="C171" s="4541" t="s">
        <v>82</v>
      </c>
      <c r="D171" s="703">
        <v>0</v>
      </c>
      <c r="E171" s="4542"/>
      <c r="F171" s="4543"/>
      <c r="G171" s="4544"/>
      <c r="H171" s="4545"/>
      <c r="I171" s="4546"/>
      <c r="J171" s="4547"/>
      <c r="K171" s="4548"/>
    </row>
    <row r="172" ht="25.5" customHeight="1">
      <c r="A172" s="4549"/>
      <c r="B172" s="4550"/>
      <c r="C172" s="4551" t="s">
        <v>83</v>
      </c>
      <c r="D172" s="703">
        <f>IF(D171=0,0,D170/D171-1)*100</f>
        <v>0</v>
      </c>
      <c r="E172" s="4552" t="s">
        <v>22</v>
      </c>
      <c r="F172" s="4553">
        <v>0</v>
      </c>
      <c r="G172" s="4554">
        <v>15</v>
      </c>
      <c r="H172" s="4555" t="s">
        <v>23</v>
      </c>
      <c r="I172" s="4556"/>
      <c r="J172" s="4557"/>
      <c r="K172" s="4558"/>
    </row>
    <row r="173" ht="25.5" customHeight="1">
      <c r="A173" s="4559" t="s">
        <v>181</v>
      </c>
      <c r="B173" s="4560" t="s">
        <v>329</v>
      </c>
      <c r="C173" s="4561" t="s">
        <v>330</v>
      </c>
      <c r="D173" s="703">
        <v>0</v>
      </c>
      <c r="E173" s="4562"/>
      <c r="F173" s="4563"/>
      <c r="G173" s="4564"/>
      <c r="H173" s="4565"/>
      <c r="I173" s="4566"/>
      <c r="J173" s="4567"/>
      <c r="K173" s="4568"/>
    </row>
    <row r="174" ht="25.5" customHeight="1">
      <c r="A174" s="4569"/>
      <c r="B174" s="4570"/>
      <c r="C174" s="4571" t="s">
        <v>331</v>
      </c>
      <c r="D174" s="703">
        <v>0</v>
      </c>
      <c r="E174" s="4572"/>
      <c r="F174" s="4573"/>
      <c r="G174" s="4574"/>
      <c r="H174" s="4575"/>
      <c r="I174" s="4576"/>
      <c r="J174" s="4577"/>
      <c r="K174" s="4578"/>
    </row>
    <row r="175" ht="25.5" customHeight="1">
      <c r="A175" s="4579"/>
      <c r="B175" s="4580"/>
      <c r="C175" s="4581" t="s">
        <v>332</v>
      </c>
      <c r="D175" s="703">
        <f>IF(D173=0,0,D174/D173*100)</f>
        <v>0</v>
      </c>
      <c r="E175" s="4582" t="s">
        <v>22</v>
      </c>
      <c r="F175" s="4583">
        <v>90</v>
      </c>
      <c r="G175" s="4584">
        <v>110</v>
      </c>
      <c r="H175" s="4585" t="s">
        <v>23</v>
      </c>
      <c r="I175" s="4586"/>
      <c r="J175" s="4587"/>
      <c r="K175" s="4588"/>
    </row>
    <row r="176" ht="25.5" customHeight="1">
      <c r="A176" s="4589" t="s">
        <v>333</v>
      </c>
      <c r="B176" s="4590" t="s">
        <v>334</v>
      </c>
      <c r="C176" s="4591" t="s">
        <v>204</v>
      </c>
      <c r="D176" s="703">
        <v>0</v>
      </c>
      <c r="E176" s="4592"/>
      <c r="F176" s="4593"/>
      <c r="G176" s="4594"/>
      <c r="H176" s="4595"/>
      <c r="I176" s="4596"/>
      <c r="J176" s="4597"/>
      <c r="K176" s="4598"/>
    </row>
    <row r="177" ht="25.5" customHeight="1">
      <c r="A177" s="4599"/>
      <c r="B177" s="4600"/>
      <c r="C177" s="4601" t="s">
        <v>205</v>
      </c>
      <c r="D177" s="703">
        <v>0</v>
      </c>
      <c r="E177" s="4602"/>
      <c r="F177" s="4603"/>
      <c r="G177" s="4604"/>
      <c r="H177" s="4605"/>
      <c r="I177" s="4606"/>
      <c r="J177" s="4607"/>
      <c r="K177" s="4608"/>
    </row>
    <row r="178" ht="25.5" customHeight="1">
      <c r="A178" s="4609"/>
      <c r="B178" s="4610"/>
      <c r="C178" s="4611" t="s">
        <v>21</v>
      </c>
      <c r="D178" s="703">
        <f>D176-D177</f>
        <v>0</v>
      </c>
      <c r="E178" s="4612" t="s">
        <v>22</v>
      </c>
      <c r="F178" s="4613">
        <v>0</v>
      </c>
      <c r="G178" s="4614">
        <v>0</v>
      </c>
      <c r="H178" s="4615" t="s">
        <v>23</v>
      </c>
      <c r="I178" s="4616"/>
      <c r="J178" s="4617"/>
      <c r="K178" s="4618"/>
    </row>
    <row r="179" ht="25.5" customHeight="1">
      <c r="A179" s="4619" t="s">
        <v>335</v>
      </c>
      <c r="B179" s="4620" t="s">
        <v>336</v>
      </c>
      <c r="C179" s="4621" t="s">
        <v>80</v>
      </c>
      <c r="D179" s="703">
        <v>0</v>
      </c>
      <c r="E179" s="4622"/>
      <c r="F179" s="4623"/>
      <c r="G179" s="4624"/>
      <c r="H179" s="4625"/>
      <c r="I179" s="4626"/>
      <c r="J179" s="4627"/>
      <c r="K179" s="4628"/>
    </row>
    <row r="180" ht="25.5" customHeight="1">
      <c r="A180" s="4629"/>
      <c r="B180" s="4630"/>
      <c r="C180" s="4631" t="s">
        <v>208</v>
      </c>
      <c r="D180" s="703">
        <v>0</v>
      </c>
      <c r="E180" s="4632"/>
      <c r="F180" s="4633"/>
      <c r="G180" s="4634"/>
      <c r="H180" s="4635"/>
      <c r="I180" s="4636"/>
      <c r="J180" s="4637"/>
      <c r="K180" s="4638"/>
    </row>
    <row r="181" ht="25.5" customHeight="1">
      <c r="A181" s="4639"/>
      <c r="B181" s="4640"/>
      <c r="C181" s="4641" t="s">
        <v>201</v>
      </c>
      <c r="D181" s="703">
        <f>IF(D180=0,0,D179/D180-1)*100</f>
        <v>0</v>
      </c>
      <c r="E181" s="4642" t="s">
        <v>22</v>
      </c>
      <c r="F181" s="4643">
        <v>-5</v>
      </c>
      <c r="G181" s="4644">
        <v>5</v>
      </c>
      <c r="H181" s="4645" t="s">
        <v>23</v>
      </c>
      <c r="I181" s="4646"/>
      <c r="J181" s="4647"/>
      <c r="K181" s="4648"/>
    </row>
    <row r="182" ht="25.5" customHeight="1">
      <c r="A182" s="4649" t="s">
        <v>337</v>
      </c>
      <c r="B182" s="4650" t="s">
        <v>336</v>
      </c>
      <c r="C182" s="4651" t="s">
        <v>80</v>
      </c>
      <c r="D182" s="703">
        <v>0</v>
      </c>
      <c r="E182" s="4652"/>
      <c r="F182" s="4653"/>
      <c r="G182" s="4654"/>
      <c r="H182" s="4655"/>
      <c r="I182" s="4656"/>
      <c r="J182" s="4657"/>
      <c r="K182" s="4658"/>
    </row>
    <row r="183" ht="25.5" customHeight="1">
      <c r="A183" s="4659"/>
      <c r="B183" s="4660"/>
      <c r="C183" s="4661" t="s">
        <v>208</v>
      </c>
      <c r="D183" s="703">
        <v>0</v>
      </c>
      <c r="E183" s="4662"/>
      <c r="F183" s="4663"/>
      <c r="G183" s="4664"/>
      <c r="H183" s="4665"/>
      <c r="I183" s="4666"/>
      <c r="J183" s="4667"/>
      <c r="K183" s="4668"/>
    </row>
    <row r="184" ht="25.5" customHeight="1">
      <c r="A184" s="4669"/>
      <c r="B184" s="4670"/>
      <c r="C184" s="4671" t="s">
        <v>201</v>
      </c>
      <c r="D184" s="4204">
        <f>IF(D183=0,0,D182/D183-1)*100</f>
        <v>0</v>
      </c>
      <c r="E184" s="4672" t="s">
        <v>22</v>
      </c>
      <c r="F184" s="4673">
        <v>-5</v>
      </c>
      <c r="G184" s="4674">
        <v>5</v>
      </c>
      <c r="H184" s="4675" t="s">
        <v>23</v>
      </c>
      <c r="I184" s="4676"/>
      <c r="J184" s="4677"/>
      <c r="K184" s="4678"/>
    </row>
    <row r="185" ht="25.5" customHeight="1">
      <c r="A185" s="4679" t="s">
        <v>210</v>
      </c>
      <c r="B185" s="4680"/>
      <c r="C185" s="4681"/>
      <c r="D185" s="4682"/>
      <c r="E185" s="4683"/>
      <c r="F185" s="4684"/>
      <c r="G185" s="4685"/>
      <c r="H185" s="4686"/>
      <c r="I185" s="4687"/>
      <c r="J185" s="4688"/>
      <c r="K185" s="4689"/>
    </row>
    <row r="186" ht="25.5" customHeight="1">
      <c r="A186" s="4690" t="s">
        <v>211</v>
      </c>
      <c r="B186" s="4691" t="s">
        <v>212</v>
      </c>
      <c r="C186" s="4692" t="s">
        <v>213</v>
      </c>
      <c r="D186" s="4112">
        <v>0</v>
      </c>
      <c r="E186" s="4693"/>
      <c r="F186" s="4694"/>
      <c r="G186" s="4695"/>
      <c r="H186" s="4696"/>
      <c r="I186" s="4697"/>
      <c r="J186" s="4698"/>
      <c r="K186" s="4699"/>
    </row>
    <row r="187" ht="25.5" customHeight="1">
      <c r="A187" s="4700"/>
      <c r="B187" s="4701"/>
      <c r="C187" s="4702" t="s">
        <v>214</v>
      </c>
      <c r="D187" s="4112">
        <v>0</v>
      </c>
      <c r="E187" s="4703"/>
      <c r="F187" s="4704"/>
      <c r="G187" s="4705"/>
      <c r="H187" s="4706"/>
      <c r="I187" s="4707"/>
      <c r="J187" s="4708"/>
      <c r="K187" s="4709"/>
    </row>
    <row r="188" ht="25.5" customHeight="1">
      <c r="A188" s="4710"/>
      <c r="B188" s="4711"/>
      <c r="C188" s="4712" t="s">
        <v>83</v>
      </c>
      <c r="D188" s="703">
        <f>IF(D187=0,0,D186/D187-1)*100</f>
        <v>0</v>
      </c>
      <c r="E188" s="4713" t="s">
        <v>22</v>
      </c>
      <c r="F188" s="4714">
        <v>0</v>
      </c>
      <c r="G188" s="4715">
        <v>10</v>
      </c>
      <c r="H188" s="4716" t="s">
        <v>23</v>
      </c>
      <c r="I188" s="4717"/>
      <c r="J188" s="4718"/>
      <c r="K188" s="4719"/>
    </row>
    <row r="189" ht="25.5" customHeight="1">
      <c r="A189" s="4720"/>
      <c r="B189" s="4721"/>
      <c r="C189" s="4722" t="s">
        <v>215</v>
      </c>
      <c r="D189" s="703">
        <f>IF(D129=0,0,D186/D129)*100</f>
        <v>0</v>
      </c>
      <c r="E189" s="4723" t="s">
        <v>22</v>
      </c>
      <c r="F189" s="4724">
        <v>30</v>
      </c>
      <c r="G189" s="4725">
        <v>99</v>
      </c>
      <c r="H189" s="4726" t="s">
        <v>23</v>
      </c>
      <c r="I189" s="4727"/>
      <c r="J189" s="4728"/>
      <c r="K189" s="4729"/>
    </row>
    <row r="190" ht="27.75" customHeight="1">
      <c r="A190" s="4730" t="s">
        <v>216</v>
      </c>
      <c r="B190" s="4731" t="s">
        <v>87</v>
      </c>
      <c r="C190" s="4732" t="s">
        <v>218</v>
      </c>
      <c r="D190" s="703">
        <v>0</v>
      </c>
      <c r="E190" s="4733"/>
      <c r="F190" s="4734"/>
      <c r="G190" s="4735"/>
      <c r="H190" s="4736"/>
      <c r="I190" s="4737"/>
      <c r="J190" s="4738"/>
      <c r="K190" s="4739"/>
    </row>
    <row r="191" ht="27.75" customHeight="1">
      <c r="A191" s="4740"/>
      <c r="B191" s="4741"/>
      <c r="C191" s="4742" t="s">
        <v>221</v>
      </c>
      <c r="D191" s="703">
        <v>0</v>
      </c>
      <c r="E191" s="4743"/>
      <c r="F191" s="4744"/>
      <c r="G191" s="4745"/>
      <c r="H191" s="4746"/>
      <c r="I191" s="4747"/>
      <c r="J191" s="4748"/>
      <c r="K191" s="4749"/>
    </row>
    <row r="192" ht="27.75" customHeight="1">
      <c r="A192" s="4750"/>
      <c r="B192" s="4751"/>
      <c r="C192" s="4752" t="s">
        <v>83</v>
      </c>
      <c r="D192" s="703">
        <f>IF(D191=0,0,D190/D191-1)*100</f>
        <v>0</v>
      </c>
      <c r="E192" s="4753" t="s">
        <v>22</v>
      </c>
      <c r="F192" s="4754">
        <v>0</v>
      </c>
      <c r="G192" s="4755">
        <v>30</v>
      </c>
      <c r="H192" s="4756" t="s">
        <v>23</v>
      </c>
      <c r="I192" s="4757"/>
      <c r="J192" s="4758"/>
      <c r="K192" s="4759"/>
    </row>
    <row r="193" ht="27.75" customHeight="1">
      <c r="A193" s="4760"/>
      <c r="B193" s="4761"/>
      <c r="C193" s="4762" t="s">
        <v>338</v>
      </c>
      <c r="D193" s="703">
        <f>IF(D125=0,0,(D190/D125-1)*100)</f>
        <v>0</v>
      </c>
      <c r="E193" s="4763" t="s">
        <v>22</v>
      </c>
      <c r="F193" s="4764">
        <v>0</v>
      </c>
      <c r="G193" s="4765">
        <v>0</v>
      </c>
      <c r="H193" s="4766" t="s">
        <v>23</v>
      </c>
      <c r="I193" s="4767"/>
      <c r="J193" s="4768"/>
      <c r="K193" s="4769"/>
    </row>
    <row r="194" ht="27.75" customHeight="1">
      <c r="A194" s="4770" t="s">
        <v>223</v>
      </c>
      <c r="B194" s="4771" t="s">
        <v>224</v>
      </c>
      <c r="C194" s="4772" t="s">
        <v>225</v>
      </c>
      <c r="D194" s="703">
        <f>IF(D186=0,0,D190/D186)</f>
        <v>0</v>
      </c>
      <c r="E194" s="4773"/>
      <c r="F194" s="4774"/>
      <c r="G194" s="4775"/>
      <c r="H194" s="4776"/>
      <c r="I194" s="4777"/>
      <c r="J194" s="4778"/>
      <c r="K194" s="4779"/>
    </row>
    <row r="195" ht="27.75" customHeight="1">
      <c r="A195" s="4780"/>
      <c r="B195" s="4781"/>
      <c r="C195" s="4782" t="s">
        <v>226</v>
      </c>
      <c r="D195" s="703">
        <f>IF(D187=0,0,D191/D187)</f>
        <v>0</v>
      </c>
      <c r="E195" s="4783"/>
      <c r="F195" s="4784"/>
      <c r="G195" s="4785"/>
      <c r="H195" s="4786"/>
      <c r="I195" s="4787"/>
      <c r="J195" s="4788"/>
      <c r="K195" s="4789"/>
    </row>
    <row r="196" ht="27.75" customHeight="1">
      <c r="A196" s="4790"/>
      <c r="B196" s="4791"/>
      <c r="C196" s="4792" t="s">
        <v>83</v>
      </c>
      <c r="D196" s="703">
        <f>IF(D195=0,0,D194/D195-1)*100</f>
        <v>0</v>
      </c>
      <c r="E196" s="4793" t="s">
        <v>22</v>
      </c>
      <c r="F196" s="4794">
        <v>0</v>
      </c>
      <c r="G196" s="4795">
        <v>20</v>
      </c>
      <c r="H196" s="4796" t="s">
        <v>23</v>
      </c>
      <c r="I196" s="4797"/>
      <c r="J196" s="4798"/>
      <c r="K196" s="4799"/>
    </row>
    <row r="197" ht="27.75" customHeight="1">
      <c r="A197" s="4800" t="s">
        <v>227</v>
      </c>
      <c r="B197" s="4801"/>
      <c r="C197" s="4802"/>
      <c r="D197" s="4803"/>
      <c r="E197" s="4804"/>
      <c r="F197" s="4805"/>
      <c r="G197" s="4806"/>
      <c r="H197" s="4807"/>
      <c r="I197" s="4808"/>
      <c r="J197" s="4809"/>
      <c r="K197" s="4810"/>
    </row>
    <row r="198" ht="27.75" customHeight="1">
      <c r="A198" s="4811" t="s">
        <v>228</v>
      </c>
      <c r="B198" s="4812" t="s">
        <v>229</v>
      </c>
      <c r="C198" s="4813" t="s">
        <v>230</v>
      </c>
      <c r="D198" s="703">
        <v>0</v>
      </c>
      <c r="E198" s="4814" t="s">
        <v>22</v>
      </c>
      <c r="F198" s="4815">
        <v>0</v>
      </c>
      <c r="G198" s="4816">
        <v>0</v>
      </c>
      <c r="H198" s="4817" t="s">
        <v>23</v>
      </c>
      <c r="I198" s="4818"/>
      <c r="J198" s="4819"/>
      <c r="K198" s="4820"/>
    </row>
    <row r="199" ht="27.75" customHeight="1">
      <c r="A199" s="4821"/>
      <c r="B199" s="4822"/>
      <c r="C199" s="4823" t="s">
        <v>231</v>
      </c>
      <c r="D199" s="703">
        <v>0</v>
      </c>
      <c r="E199" s="4824" t="s">
        <v>22</v>
      </c>
      <c r="F199" s="4825">
        <v>0</v>
      </c>
      <c r="G199" s="4826">
        <v>0</v>
      </c>
      <c r="H199" s="4827" t="s">
        <v>23</v>
      </c>
      <c r="I199" s="4828"/>
      <c r="J199" s="4829"/>
      <c r="K199" s="4830"/>
    </row>
    <row r="200" ht="27.75" customHeight="1">
      <c r="A200" s="4831" t="s">
        <v>232</v>
      </c>
      <c r="B200" s="4832" t="s">
        <v>229</v>
      </c>
      <c r="C200" s="4833" t="s">
        <v>233</v>
      </c>
      <c r="D200" s="703">
        <v>0</v>
      </c>
      <c r="E200" s="4834" t="s">
        <v>22</v>
      </c>
      <c r="F200" s="4835">
        <v>0</v>
      </c>
      <c r="G200" s="4836">
        <v>0</v>
      </c>
      <c r="H200" s="4837" t="s">
        <v>23</v>
      </c>
      <c r="I200" s="4838"/>
      <c r="J200" s="4839"/>
      <c r="K200" s="4840"/>
    </row>
    <row r="201" ht="27.75" customHeight="1">
      <c r="A201" s="4841"/>
      <c r="B201" s="4842"/>
      <c r="C201" s="4843" t="s">
        <v>234</v>
      </c>
      <c r="D201" s="703">
        <v>0</v>
      </c>
      <c r="E201" s="4844" t="s">
        <v>22</v>
      </c>
      <c r="F201" s="4845">
        <v>0</v>
      </c>
      <c r="G201" s="4846">
        <v>0</v>
      </c>
      <c r="H201" s="4847" t="s">
        <v>23</v>
      </c>
      <c r="I201" s="4848"/>
      <c r="J201" s="4849"/>
      <c r="K201" s="4850"/>
    </row>
  </sheetData>
  <mergeCells>
    <mergeCell ref="A1:K1"/>
    <mergeCell ref="I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7:A21"/>
    <mergeCell ref="B17:B21"/>
    <mergeCell ref="A22:A24"/>
    <mergeCell ref="B22:B24"/>
    <mergeCell ref="A25:A27"/>
    <mergeCell ref="B25:B27"/>
    <mergeCell ref="A28:A30"/>
    <mergeCell ref="B28:B30"/>
    <mergeCell ref="A31:A35"/>
    <mergeCell ref="B31:B35"/>
    <mergeCell ref="A36:A40"/>
    <mergeCell ref="B36:B40"/>
    <mergeCell ref="A41:A45"/>
    <mergeCell ref="B41:B45"/>
    <mergeCell ref="A47:A51"/>
    <mergeCell ref="B47:B51"/>
    <mergeCell ref="A52:A56"/>
    <mergeCell ref="B52:B56"/>
    <mergeCell ref="A57:A61"/>
    <mergeCell ref="B57:B61"/>
    <mergeCell ref="A62:A64"/>
    <mergeCell ref="B62:B64"/>
    <mergeCell ref="A65:A67"/>
    <mergeCell ref="B65:B67"/>
    <mergeCell ref="A68:A70"/>
    <mergeCell ref="B68:B70"/>
    <mergeCell ref="A71:A75"/>
    <mergeCell ref="B71:B75"/>
    <mergeCell ref="A76:A78"/>
    <mergeCell ref="B76:B78"/>
    <mergeCell ref="A79:A81"/>
    <mergeCell ref="B79:B81"/>
    <mergeCell ref="A82:A84"/>
    <mergeCell ref="B82:B84"/>
    <mergeCell ref="A85:A89"/>
    <mergeCell ref="B85:B89"/>
    <mergeCell ref="A90:A94"/>
    <mergeCell ref="B90:B94"/>
    <mergeCell ref="A95:A99"/>
    <mergeCell ref="B95:B99"/>
    <mergeCell ref="A100:A104"/>
    <mergeCell ref="B100:B104"/>
    <mergeCell ref="A105:A108"/>
    <mergeCell ref="B105:B108"/>
    <mergeCell ref="A109:A111"/>
    <mergeCell ref="B109:B111"/>
    <mergeCell ref="A112:A116"/>
    <mergeCell ref="B112:B116"/>
    <mergeCell ref="A117:A121"/>
    <mergeCell ref="B117:B121"/>
    <mergeCell ref="A122:A124"/>
    <mergeCell ref="B122:B124"/>
    <mergeCell ref="A125:A127"/>
    <mergeCell ref="B125:B127"/>
    <mergeCell ref="A129:A131"/>
    <mergeCell ref="B129:B131"/>
    <mergeCell ref="A132:A135"/>
    <mergeCell ref="B132:B135"/>
    <mergeCell ref="A136:A138"/>
    <mergeCell ref="B136:B138"/>
    <mergeCell ref="A139:A141"/>
    <mergeCell ref="B139:B141"/>
    <mergeCell ref="A142:A144"/>
    <mergeCell ref="B142:B144"/>
    <mergeCell ref="A146:A149"/>
    <mergeCell ref="B146:B149"/>
    <mergeCell ref="A150:A152"/>
    <mergeCell ref="B150:B152"/>
    <mergeCell ref="A153:A155"/>
    <mergeCell ref="B153:B155"/>
    <mergeCell ref="A156:A158"/>
    <mergeCell ref="B156:B158"/>
    <mergeCell ref="A160:A162"/>
    <mergeCell ref="B160:B162"/>
    <mergeCell ref="A165:A167"/>
    <mergeCell ref="B165:B167"/>
    <mergeCell ref="A168:A169"/>
    <mergeCell ref="B168:B169"/>
    <mergeCell ref="A170:A172"/>
    <mergeCell ref="B170:B172"/>
    <mergeCell ref="A173:A175"/>
    <mergeCell ref="B173:B175"/>
    <mergeCell ref="A176:A178"/>
    <mergeCell ref="B176:B178"/>
    <mergeCell ref="A179:A181"/>
    <mergeCell ref="B179:B181"/>
    <mergeCell ref="A182:A184"/>
    <mergeCell ref="B182:B184"/>
    <mergeCell ref="A186:A189"/>
    <mergeCell ref="B186:B189"/>
    <mergeCell ref="A190:A193"/>
    <mergeCell ref="B190:B193"/>
    <mergeCell ref="A194:A196"/>
    <mergeCell ref="B194:B196"/>
    <mergeCell ref="A198:A199"/>
    <mergeCell ref="B198:B199"/>
    <mergeCell ref="A200:A201"/>
    <mergeCell ref="B200:B201"/>
  </mergeCells>
  <pageMargins left="1.18110236220472" right="1.18110236220472" top="1.18110236220472" bottom="1.18110236220472" header="0.51181" footer="0.51181"/>
  <pageSetup paperSize="9" pageOrder="overThenDown" orientation="portrait" errors="blank"/>
</worksheet>
</file>

<file path=xl/worksheets/sheet3.xml><?xml version="1.0" encoding="utf-8"?>
<worksheet xmlns="http://schemas.openxmlformats.org/spreadsheetml/2006/main" xmlns:r="http://schemas.openxmlformats.org/officeDocument/2006/relationships">
  <dimension ref="A1:K165"/>
  <sheetViews>
    <sheetView topLeftCell="A1" zoomScaleNormal="100" zoomScalePageLayoutView="60" workbookViewId="0">
      <pane topLeftCell="B132" activePane="bottomRight" state="frozen"/>
      <selection activeCell="A1" sqref="A1"/>
    </sheetView>
  </sheetViews>
  <sheetFormatPr defaultColWidth="8" defaultRowHeight="14.25"/>
  <cols>
    <col min="1" max="1" width="26.8156862745098" style="16"/>
    <col min="2" max="2" width="26.1019607843137" style="16"/>
    <col min="3" max="3" width="37.1450980392157" style="16"/>
    <col min="4" max="4" width="23.0901960784314" style="16"/>
    <col min="5" max="5" width="5.44705882352941" style="16"/>
    <col min="6" max="6" width="10.6117647058824" style="16"/>
    <col min="7" max="7" width="10.7529411764706" style="16"/>
    <col min="8" max="8" width="5.44705882352941" style="16"/>
    <col min="9" max="9" width="36.5686274509804" style="16"/>
    <col min="10" max="10" width="36.5686274509804" style="16"/>
    <col min="11" max="11" width="36.5686274509804" style="16"/>
  </cols>
  <sheetData>
    <row r="1" ht="38.25" customHeight="1">
      <c r="A1" s="4851" t="s">
        <v>339</v>
      </c>
      <c r="B1" s="4852"/>
      <c r="C1" s="4853"/>
      <c r="D1" s="4854"/>
      <c r="E1" s="4855"/>
      <c r="F1" s="4856"/>
      <c r="G1" s="4857"/>
      <c r="H1" s="4858"/>
      <c r="I1" s="4859"/>
      <c r="J1" s="4860"/>
      <c r="K1" s="4861"/>
    </row>
    <row r="2" ht="22.5" customHeight="1">
      <c r="A2" s="4862" t="s">
        <v>340</v>
      </c>
      <c r="B2" s="4863"/>
      <c r="C2" s="4864"/>
      <c r="D2" s="4865"/>
      <c r="E2" s="4866"/>
      <c r="F2" s="4867"/>
      <c r="G2" s="4868"/>
      <c r="H2" s="4869"/>
      <c r="I2" s="4870"/>
      <c r="J2" s="4871"/>
      <c r="K2" s="4872"/>
    </row>
    <row r="3" ht="22.5" customHeight="1">
      <c r="A3" s="4873" t="s">
        <v>2</v>
      </c>
      <c r="B3" s="4874"/>
      <c r="C3" s="4875"/>
      <c r="D3" s="4876"/>
      <c r="E3" s="4877"/>
      <c r="F3" s="4878"/>
      <c r="G3" s="4879"/>
      <c r="H3" s="4880"/>
      <c r="I3" s="4881"/>
      <c r="J3" s="4882"/>
      <c r="K3" s="4883" t="s">
        <v>3</v>
      </c>
    </row>
    <row r="4" ht="22.5" customHeight="1">
      <c r="A4" s="4884" t="s">
        <v>4</v>
      </c>
      <c r="B4" s="4885" t="s">
        <v>5</v>
      </c>
      <c r="C4" s="4886" t="s">
        <v>6</v>
      </c>
      <c r="D4" s="4887" t="s">
        <v>7</v>
      </c>
      <c r="E4" s="4888" t="s">
        <v>8</v>
      </c>
      <c r="F4" s="4889" t="s">
        <v>9</v>
      </c>
      <c r="G4" s="4890"/>
      <c r="H4" s="4891" t="s">
        <v>10</v>
      </c>
      <c r="I4" s="4892" t="s">
        <v>11</v>
      </c>
      <c r="J4" s="4893" t="s">
        <v>12</v>
      </c>
      <c r="K4" s="4894" t="s">
        <v>13</v>
      </c>
    </row>
    <row r="5" ht="22.5" customHeight="1">
      <c r="A5" s="4895"/>
      <c r="B5" s="4896"/>
      <c r="C5" s="4897"/>
      <c r="D5" s="4898"/>
      <c r="E5" s="4899"/>
      <c r="F5" s="4900" t="s">
        <v>14</v>
      </c>
      <c r="G5" s="4901" t="s">
        <v>15</v>
      </c>
      <c r="H5" s="4902"/>
      <c r="I5" s="4903"/>
      <c r="J5" s="4904"/>
      <c r="K5" s="4905"/>
    </row>
    <row r="6" ht="22.5" customHeight="1">
      <c r="A6" s="4906" t="s">
        <v>237</v>
      </c>
      <c r="B6" s="4907"/>
      <c r="C6" s="4908"/>
      <c r="D6" s="4909"/>
      <c r="E6" s="4910"/>
      <c r="F6" s="4911"/>
      <c r="G6" s="4912"/>
      <c r="H6" s="4913"/>
      <c r="I6" s="4914"/>
      <c r="J6" s="4915"/>
      <c r="K6" s="4916"/>
    </row>
    <row r="7" ht="22.5" customHeight="1">
      <c r="A7" s="4917" t="s">
        <v>17</v>
      </c>
      <c r="B7" s="4918" t="s">
        <v>18</v>
      </c>
      <c r="C7" s="4919" t="s">
        <v>19</v>
      </c>
      <c r="D7" s="4920">
        <v>0</v>
      </c>
      <c r="E7" s="4921"/>
      <c r="F7" s="4922"/>
      <c r="G7" s="4923"/>
      <c r="H7" s="4924"/>
      <c r="I7" s="4925"/>
      <c r="J7" s="4926"/>
      <c r="K7" s="4927"/>
    </row>
    <row r="8" ht="22.5" customHeight="1">
      <c r="A8" s="4928"/>
      <c r="B8" s="4929"/>
      <c r="C8" s="4930" t="s">
        <v>20</v>
      </c>
      <c r="D8" s="4920">
        <v>0</v>
      </c>
      <c r="E8" s="4931"/>
      <c r="F8" s="4932"/>
      <c r="G8" s="4933"/>
      <c r="H8" s="4934"/>
      <c r="I8" s="4935"/>
      <c r="J8" s="4936"/>
      <c r="K8" s="4937"/>
    </row>
    <row r="9" ht="22.5" customHeight="1">
      <c r="A9" s="4938"/>
      <c r="B9" s="4939"/>
      <c r="C9" s="4940" t="s">
        <v>21</v>
      </c>
      <c r="D9" s="4920">
        <f>D7-D8</f>
        <v>0</v>
      </c>
      <c r="E9" s="4941" t="s">
        <v>22</v>
      </c>
      <c r="F9" s="4942">
        <v>0</v>
      </c>
      <c r="G9" s="4943">
        <v>0</v>
      </c>
      <c r="H9" s="4944" t="s">
        <v>23</v>
      </c>
      <c r="I9" s="4945"/>
      <c r="J9" s="4946"/>
      <c r="K9" s="4947"/>
    </row>
    <row r="10" ht="22.5" customHeight="1">
      <c r="A10" s="4948" t="s">
        <v>24</v>
      </c>
      <c r="B10" s="4949" t="s">
        <v>25</v>
      </c>
      <c r="C10" s="4950" t="s">
        <v>19</v>
      </c>
      <c r="D10" s="4920">
        <v>0</v>
      </c>
      <c r="E10" s="4951"/>
      <c r="F10" s="4952"/>
      <c r="G10" s="4953"/>
      <c r="H10" s="4954"/>
      <c r="I10" s="4955"/>
      <c r="J10" s="4956"/>
      <c r="K10" s="4957"/>
    </row>
    <row r="11" ht="22.5" customHeight="1">
      <c r="A11" s="4958"/>
      <c r="B11" s="4959"/>
      <c r="C11" s="4960" t="s">
        <v>20</v>
      </c>
      <c r="D11" s="4920">
        <v>0</v>
      </c>
      <c r="E11" s="4961"/>
      <c r="F11" s="4962"/>
      <c r="G11" s="4963"/>
      <c r="H11" s="4964"/>
      <c r="I11" s="4965"/>
      <c r="J11" s="4966"/>
      <c r="K11" s="4967"/>
    </row>
    <row r="12" ht="22.5" customHeight="1">
      <c r="A12" s="4968"/>
      <c r="B12" s="4969"/>
      <c r="C12" s="4970" t="s">
        <v>21</v>
      </c>
      <c r="D12" s="4920">
        <f>D10-D11</f>
        <v>0</v>
      </c>
      <c r="E12" s="4971" t="s">
        <v>22</v>
      </c>
      <c r="F12" s="4972">
        <v>0</v>
      </c>
      <c r="G12" s="4973">
        <v>0</v>
      </c>
      <c r="H12" s="4974" t="s">
        <v>23</v>
      </c>
      <c r="I12" s="4975"/>
      <c r="J12" s="4976"/>
      <c r="K12" s="4977"/>
    </row>
    <row r="13" ht="22.5" customHeight="1">
      <c r="A13" s="4978" t="s">
        <v>341</v>
      </c>
      <c r="B13" s="4979" t="s">
        <v>342</v>
      </c>
      <c r="C13" s="4980" t="s">
        <v>28</v>
      </c>
      <c r="D13" s="4920">
        <v>0</v>
      </c>
      <c r="E13" s="4981"/>
      <c r="F13" s="4982"/>
      <c r="G13" s="4983"/>
      <c r="H13" s="4984"/>
      <c r="I13" s="4985"/>
      <c r="J13" s="4986"/>
      <c r="K13" s="4987"/>
    </row>
    <row r="14" ht="22.5" customHeight="1">
      <c r="A14" s="4988"/>
      <c r="B14" s="4989"/>
      <c r="C14" s="4990" t="s">
        <v>29</v>
      </c>
      <c r="D14" s="4920">
        <v>0</v>
      </c>
      <c r="E14" s="4991"/>
      <c r="F14" s="4992"/>
      <c r="G14" s="4993"/>
      <c r="H14" s="4994"/>
      <c r="I14" s="4995"/>
      <c r="J14" s="4996"/>
      <c r="K14" s="4997"/>
    </row>
    <row r="15" ht="22.5" customHeight="1">
      <c r="A15" s="4998"/>
      <c r="B15" s="4999"/>
      <c r="C15" s="5000" t="s">
        <v>21</v>
      </c>
      <c r="D15" s="4920">
        <f>D13-D14</f>
        <v>0</v>
      </c>
      <c r="E15" s="5001" t="s">
        <v>22</v>
      </c>
      <c r="F15" s="5002">
        <v>0</v>
      </c>
      <c r="G15" s="5003">
        <v>0</v>
      </c>
      <c r="H15" s="5004" t="s">
        <v>23</v>
      </c>
      <c r="I15" s="5005"/>
      <c r="J15" s="5006"/>
      <c r="K15" s="5007"/>
    </row>
    <row r="16" ht="22.5" customHeight="1">
      <c r="A16" s="5008" t="s">
        <v>30</v>
      </c>
      <c r="B16" s="5009" t="s">
        <v>31</v>
      </c>
      <c r="C16" s="5010" t="s">
        <v>32</v>
      </c>
      <c r="D16" s="4920">
        <v>0</v>
      </c>
      <c r="E16" s="5011"/>
      <c r="F16" s="5012"/>
      <c r="G16" s="5013"/>
      <c r="H16" s="5014"/>
      <c r="I16" s="5015"/>
      <c r="J16" s="5016"/>
      <c r="K16" s="5017"/>
    </row>
    <row r="17" ht="22.5" customHeight="1">
      <c r="A17" s="5018"/>
      <c r="B17" s="5019"/>
      <c r="C17" s="5020" t="s">
        <v>33</v>
      </c>
      <c r="D17" s="4920">
        <v>0</v>
      </c>
      <c r="E17" s="5021"/>
      <c r="F17" s="5022"/>
      <c r="G17" s="5023"/>
      <c r="H17" s="5024"/>
      <c r="I17" s="5025"/>
      <c r="J17" s="5026"/>
      <c r="K17" s="5027"/>
    </row>
    <row r="18" ht="22.5" customHeight="1">
      <c r="A18" s="5028"/>
      <c r="B18" s="5029"/>
      <c r="C18" s="5030" t="s">
        <v>21</v>
      </c>
      <c r="D18" s="4920">
        <f>D16-D17</f>
        <v>0</v>
      </c>
      <c r="E18" s="5031" t="s">
        <v>22</v>
      </c>
      <c r="F18" s="5032">
        <v>0</v>
      </c>
      <c r="G18" s="5033">
        <v>0</v>
      </c>
      <c r="H18" s="5034" t="s">
        <v>23</v>
      </c>
      <c r="I18" s="5035"/>
      <c r="J18" s="5036"/>
      <c r="K18" s="5037"/>
    </row>
    <row r="19" ht="22.5" customHeight="1">
      <c r="A19" s="5038" t="s">
        <v>34</v>
      </c>
      <c r="B19" s="5039"/>
      <c r="C19" s="5040"/>
      <c r="D19" s="5041"/>
      <c r="E19" s="5042"/>
      <c r="F19" s="5043"/>
      <c r="G19" s="5044"/>
      <c r="H19" s="5045"/>
      <c r="I19" s="5046"/>
      <c r="J19" s="5047"/>
      <c r="K19" s="5048"/>
    </row>
    <row r="20" ht="22.5" customHeight="1">
      <c r="A20" s="5049" t="s">
        <v>240</v>
      </c>
      <c r="B20" s="5050" t="s">
        <v>241</v>
      </c>
      <c r="C20" s="5051" t="s">
        <v>37</v>
      </c>
      <c r="D20" s="4920">
        <v>0</v>
      </c>
      <c r="E20" s="5052"/>
      <c r="F20" s="5053"/>
      <c r="G20" s="5054"/>
      <c r="H20" s="5055"/>
      <c r="I20" s="5056"/>
      <c r="J20" s="5057"/>
      <c r="K20" s="5058"/>
    </row>
    <row r="21" ht="22.5" customHeight="1">
      <c r="A21" s="5059"/>
      <c r="B21" s="5060"/>
      <c r="C21" s="5061" t="s">
        <v>38</v>
      </c>
      <c r="D21" s="4920">
        <v>0</v>
      </c>
      <c r="E21" s="5062"/>
      <c r="F21" s="5063"/>
      <c r="G21" s="5064"/>
      <c r="H21" s="5065"/>
      <c r="I21" s="5066"/>
      <c r="J21" s="5067"/>
      <c r="K21" s="5068"/>
    </row>
    <row r="22" ht="22.5" customHeight="1">
      <c r="A22" s="5069"/>
      <c r="B22" s="5070"/>
      <c r="C22" s="5071" t="s">
        <v>39</v>
      </c>
      <c r="D22" s="4920">
        <f>D20-D21</f>
        <v>0</v>
      </c>
      <c r="E22" s="5072" t="s">
        <v>22</v>
      </c>
      <c r="F22" s="5073">
        <v>0</v>
      </c>
      <c r="G22" s="5074">
        <v>0</v>
      </c>
      <c r="H22" s="5075" t="s">
        <v>23</v>
      </c>
      <c r="I22" s="5076"/>
      <c r="J22" s="5077"/>
      <c r="K22" s="5078"/>
    </row>
    <row r="23" ht="22.5" customHeight="1">
      <c r="A23" s="5079"/>
      <c r="B23" s="5080"/>
      <c r="C23" s="5081" t="s">
        <v>40</v>
      </c>
      <c r="D23" s="4920">
        <v>0</v>
      </c>
      <c r="E23" s="5082"/>
      <c r="F23" s="5083"/>
      <c r="G23" s="5084"/>
      <c r="H23" s="5085"/>
      <c r="I23" s="5086"/>
      <c r="J23" s="5087"/>
      <c r="K23" s="5088"/>
    </row>
    <row r="24" ht="22.5" customHeight="1">
      <c r="A24" s="5089"/>
      <c r="B24" s="5090"/>
      <c r="C24" s="5091" t="s">
        <v>41</v>
      </c>
      <c r="D24" s="4920">
        <f>D21-D23</f>
        <v>0</v>
      </c>
      <c r="E24" s="5092" t="s">
        <v>22</v>
      </c>
      <c r="F24" s="5093">
        <v>0</v>
      </c>
      <c r="G24" s="5094">
        <v>0</v>
      </c>
      <c r="H24" s="5095" t="s">
        <v>23</v>
      </c>
      <c r="I24" s="5096"/>
      <c r="J24" s="5097"/>
      <c r="K24" s="5098"/>
    </row>
    <row r="25" ht="22.5" customHeight="1">
      <c r="A25" s="5099" t="s">
        <v>42</v>
      </c>
      <c r="B25" s="5100" t="s">
        <v>242</v>
      </c>
      <c r="C25" s="5101" t="s">
        <v>44</v>
      </c>
      <c r="D25" s="4920">
        <v>0</v>
      </c>
      <c r="E25" s="5102"/>
      <c r="F25" s="5103"/>
      <c r="G25" s="5104"/>
      <c r="H25" s="5105"/>
      <c r="I25" s="5106"/>
      <c r="J25" s="5107"/>
      <c r="K25" s="5108"/>
    </row>
    <row r="26" ht="22.5" customHeight="1">
      <c r="A26" s="5109"/>
      <c r="B26" s="5110"/>
      <c r="C26" s="5111" t="s">
        <v>45</v>
      </c>
      <c r="D26" s="5112">
        <v>0</v>
      </c>
      <c r="E26" s="5113"/>
      <c r="F26" s="5114"/>
      <c r="G26" s="5115"/>
      <c r="H26" s="5116"/>
      <c r="I26" s="5117"/>
      <c r="J26" s="5118"/>
      <c r="K26" s="5119"/>
    </row>
    <row r="27" ht="22.5" customHeight="1">
      <c r="A27" s="5120"/>
      <c r="B27" s="5121"/>
      <c r="C27" s="5122" t="s">
        <v>46</v>
      </c>
      <c r="D27" s="4920">
        <f>D25-D26</f>
        <v>0</v>
      </c>
      <c r="E27" s="5123" t="s">
        <v>22</v>
      </c>
      <c r="F27" s="5124">
        <v>0</v>
      </c>
      <c r="G27" s="5125">
        <v>0</v>
      </c>
      <c r="H27" s="5126" t="s">
        <v>23</v>
      </c>
      <c r="I27" s="5127"/>
      <c r="J27" s="5128"/>
      <c r="K27" s="5129"/>
    </row>
    <row r="28" ht="22.5" customHeight="1">
      <c r="A28" s="5130" t="s">
        <v>243</v>
      </c>
      <c r="B28" s="5131" t="s">
        <v>244</v>
      </c>
      <c r="C28" s="5132" t="s">
        <v>245</v>
      </c>
      <c r="D28" s="4920">
        <v>0</v>
      </c>
      <c r="E28" s="5133"/>
      <c r="F28" s="5134"/>
      <c r="G28" s="5135"/>
      <c r="H28" s="5136"/>
      <c r="I28" s="5137"/>
      <c r="J28" s="5138"/>
      <c r="K28" s="5139"/>
    </row>
    <row r="29" ht="22.5" customHeight="1">
      <c r="A29" s="5140"/>
      <c r="B29" s="5141"/>
      <c r="C29" s="5142" t="s">
        <v>246</v>
      </c>
      <c r="D29" s="5143">
        <v>0</v>
      </c>
      <c r="E29" s="5144"/>
      <c r="F29" s="5145"/>
      <c r="G29" s="5146"/>
      <c r="H29" s="5147"/>
      <c r="I29" s="5148"/>
      <c r="J29" s="5149"/>
      <c r="K29" s="5150"/>
    </row>
    <row r="30" ht="22.5" customHeight="1">
      <c r="A30" s="5151"/>
      <c r="B30" s="5152"/>
      <c r="C30" s="5153" t="s">
        <v>247</v>
      </c>
      <c r="D30" s="4920">
        <f>D28-D29</f>
        <v>0</v>
      </c>
      <c r="E30" s="5154" t="s">
        <v>22</v>
      </c>
      <c r="F30" s="5155">
        <v>0</v>
      </c>
      <c r="G30" s="5156">
        <v>0</v>
      </c>
      <c r="H30" s="5157" t="s">
        <v>23</v>
      </c>
      <c r="I30" s="5158"/>
      <c r="J30" s="5159"/>
      <c r="K30" s="5160"/>
    </row>
    <row r="31" ht="22.5" customHeight="1">
      <c r="A31" s="5161" t="s">
        <v>248</v>
      </c>
      <c r="B31" s="5162" t="s">
        <v>48</v>
      </c>
      <c r="C31" s="5163" t="s">
        <v>49</v>
      </c>
      <c r="D31" s="4920">
        <v>0</v>
      </c>
      <c r="E31" s="5164"/>
      <c r="F31" s="5165"/>
      <c r="G31" s="5166"/>
      <c r="H31" s="5167"/>
      <c r="I31" s="5168"/>
      <c r="J31" s="5169"/>
      <c r="K31" s="5170"/>
    </row>
    <row r="32" ht="22.5" customHeight="1">
      <c r="A32" s="5171"/>
      <c r="B32" s="5172"/>
      <c r="C32" s="5173" t="s">
        <v>50</v>
      </c>
      <c r="D32" s="4920">
        <v>0</v>
      </c>
      <c r="E32" s="5174"/>
      <c r="F32" s="5175"/>
      <c r="G32" s="5176"/>
      <c r="H32" s="5177"/>
      <c r="I32" s="5178"/>
      <c r="J32" s="5179"/>
      <c r="K32" s="5180"/>
    </row>
    <row r="33" ht="22.5" customHeight="1">
      <c r="A33" s="5181"/>
      <c r="B33" s="5182"/>
      <c r="C33" s="5183" t="s">
        <v>51</v>
      </c>
      <c r="D33" s="4920">
        <f>D31-D32</f>
        <v>0</v>
      </c>
      <c r="E33" s="5184" t="s">
        <v>22</v>
      </c>
      <c r="F33" s="5185">
        <v>0</v>
      </c>
      <c r="G33" s="5186">
        <v>0</v>
      </c>
      <c r="H33" s="5187" t="s">
        <v>23</v>
      </c>
      <c r="I33" s="5188"/>
      <c r="J33" s="5189"/>
      <c r="K33" s="5190"/>
    </row>
    <row r="34" ht="22.5" customHeight="1">
      <c r="A34" s="5191" t="s">
        <v>59</v>
      </c>
      <c r="B34" s="5192" t="s">
        <v>252</v>
      </c>
      <c r="C34" s="5193" t="s">
        <v>61</v>
      </c>
      <c r="D34" s="4920">
        <v>0</v>
      </c>
      <c r="E34" s="5194"/>
      <c r="F34" s="5195"/>
      <c r="G34" s="5196"/>
      <c r="H34" s="5197"/>
      <c r="I34" s="5198"/>
      <c r="J34" s="5199"/>
      <c r="K34" s="5200"/>
    </row>
    <row r="35" ht="22.5" customHeight="1">
      <c r="A35" s="5201"/>
      <c r="B35" s="5202"/>
      <c r="C35" s="5203" t="s">
        <v>253</v>
      </c>
      <c r="D35" s="5204">
        <v>0</v>
      </c>
      <c r="E35" s="5205"/>
      <c r="F35" s="5206"/>
      <c r="G35" s="5207"/>
      <c r="H35" s="5208"/>
      <c r="I35" s="5209"/>
      <c r="J35" s="5210"/>
      <c r="K35" s="5211"/>
    </row>
    <row r="36" ht="22.5" customHeight="1">
      <c r="A36" s="5212"/>
      <c r="B36" s="5213"/>
      <c r="C36" s="5214" t="s">
        <v>254</v>
      </c>
      <c r="D36" s="4920">
        <f>D34-D35</f>
        <v>0</v>
      </c>
      <c r="E36" s="5215" t="s">
        <v>22</v>
      </c>
      <c r="F36" s="5216">
        <v>0</v>
      </c>
      <c r="G36" s="5217">
        <v>0</v>
      </c>
      <c r="H36" s="5218" t="s">
        <v>23</v>
      </c>
      <c r="I36" s="5219"/>
      <c r="J36" s="5220"/>
      <c r="K36" s="5221"/>
    </row>
    <row r="37" ht="22.5" customHeight="1">
      <c r="A37" s="5222"/>
      <c r="B37" s="5223"/>
      <c r="C37" s="5224" t="s">
        <v>66</v>
      </c>
      <c r="D37" s="4920">
        <v>0</v>
      </c>
      <c r="E37" s="5225"/>
      <c r="F37" s="5226"/>
      <c r="G37" s="5227"/>
      <c r="H37" s="5228"/>
      <c r="I37" s="5229"/>
      <c r="J37" s="5230"/>
      <c r="K37" s="5231"/>
    </row>
    <row r="38" ht="22.5" customHeight="1">
      <c r="A38" s="5232"/>
      <c r="B38" s="5233"/>
      <c r="C38" s="5234" t="s">
        <v>255</v>
      </c>
      <c r="D38" s="4920">
        <f>D34-D37</f>
        <v>0</v>
      </c>
      <c r="E38" s="5235" t="s">
        <v>22</v>
      </c>
      <c r="F38" s="5236">
        <v>0</v>
      </c>
      <c r="G38" s="5237">
        <v>0</v>
      </c>
      <c r="H38" s="5238" t="s">
        <v>23</v>
      </c>
      <c r="I38" s="5239"/>
      <c r="J38" s="5240"/>
      <c r="K38" s="5241"/>
    </row>
    <row r="39" ht="22.5" customHeight="1">
      <c r="A39" s="5242" t="s">
        <v>68</v>
      </c>
      <c r="B39" s="5243" t="s">
        <v>252</v>
      </c>
      <c r="C39" s="5244" t="s">
        <v>70</v>
      </c>
      <c r="D39" s="4920">
        <v>0</v>
      </c>
      <c r="E39" s="5245"/>
      <c r="F39" s="5246"/>
      <c r="G39" s="5247"/>
      <c r="H39" s="5248"/>
      <c r="I39" s="5249"/>
      <c r="J39" s="5250"/>
      <c r="K39" s="5251"/>
    </row>
    <row r="40" ht="22.5" customHeight="1">
      <c r="A40" s="5252"/>
      <c r="B40" s="5253"/>
      <c r="C40" s="5254" t="s">
        <v>257</v>
      </c>
      <c r="D40" s="5255">
        <v>0</v>
      </c>
      <c r="E40" s="5256"/>
      <c r="F40" s="5257"/>
      <c r="G40" s="5258"/>
      <c r="H40" s="5259"/>
      <c r="I40" s="5260"/>
      <c r="J40" s="5261"/>
      <c r="K40" s="5262"/>
    </row>
    <row r="41" ht="22.5" customHeight="1">
      <c r="A41" s="5263"/>
      <c r="B41" s="5264"/>
      <c r="C41" s="5265" t="s">
        <v>258</v>
      </c>
      <c r="D41" s="4920">
        <f>D39-D40</f>
        <v>0</v>
      </c>
      <c r="E41" s="5266" t="s">
        <v>22</v>
      </c>
      <c r="F41" s="5267">
        <v>0</v>
      </c>
      <c r="G41" s="5268">
        <v>0</v>
      </c>
      <c r="H41" s="5269" t="s">
        <v>23</v>
      </c>
      <c r="I41" s="5270"/>
      <c r="J41" s="5271"/>
      <c r="K41" s="5272"/>
    </row>
    <row r="42" ht="22.5" customHeight="1">
      <c r="A42" s="5273"/>
      <c r="B42" s="5274"/>
      <c r="C42" s="5275" t="s">
        <v>74</v>
      </c>
      <c r="D42" s="4920">
        <v>0</v>
      </c>
      <c r="E42" s="5276"/>
      <c r="F42" s="5277"/>
      <c r="G42" s="5278"/>
      <c r="H42" s="5279"/>
      <c r="I42" s="5280"/>
      <c r="J42" s="5281"/>
      <c r="K42" s="5282"/>
    </row>
    <row r="43" ht="22.5" customHeight="1">
      <c r="A43" s="5283"/>
      <c r="B43" s="5284"/>
      <c r="C43" s="5285" t="s">
        <v>259</v>
      </c>
      <c r="D43" s="4920">
        <f>D39-D42</f>
        <v>0</v>
      </c>
      <c r="E43" s="5286" t="s">
        <v>22</v>
      </c>
      <c r="F43" s="5287">
        <v>0</v>
      </c>
      <c r="G43" s="5288">
        <v>0</v>
      </c>
      <c r="H43" s="5289" t="s">
        <v>23</v>
      </c>
      <c r="I43" s="5290"/>
      <c r="J43" s="5291"/>
      <c r="K43" s="5292"/>
    </row>
    <row r="44" ht="22.5" customHeight="1">
      <c r="A44" s="5293" t="s">
        <v>76</v>
      </c>
      <c r="B44" s="5294"/>
      <c r="C44" s="5295"/>
      <c r="D44" s="5296"/>
      <c r="E44" s="5297"/>
      <c r="F44" s="5298"/>
      <c r="G44" s="5299"/>
      <c r="H44" s="5300"/>
      <c r="I44" s="5301"/>
      <c r="J44" s="5302"/>
      <c r="K44" s="5303"/>
    </row>
    <row r="45" ht="22.5" customHeight="1">
      <c r="A45" s="5304" t="s">
        <v>77</v>
      </c>
      <c r="B45" s="5305" t="s">
        <v>78</v>
      </c>
      <c r="C45" s="5306" t="s">
        <v>79</v>
      </c>
      <c r="D45" s="4920">
        <v>0</v>
      </c>
      <c r="E45" s="5307"/>
      <c r="F45" s="5308"/>
      <c r="G45" s="5309"/>
      <c r="H45" s="5310"/>
      <c r="I45" s="5311"/>
      <c r="J45" s="5312"/>
      <c r="K45" s="5313"/>
    </row>
    <row r="46" ht="22.5" customHeight="1">
      <c r="A46" s="5314"/>
      <c r="B46" s="5315"/>
      <c r="C46" s="5316" t="s">
        <v>80</v>
      </c>
      <c r="D46" s="4920">
        <v>0</v>
      </c>
      <c r="E46" s="5317"/>
      <c r="F46" s="5318"/>
      <c r="G46" s="5319"/>
      <c r="H46" s="5320"/>
      <c r="I46" s="5321"/>
      <c r="J46" s="5322"/>
      <c r="K46" s="5323"/>
    </row>
    <row r="47" ht="22.5" customHeight="1">
      <c r="A47" s="5324"/>
      <c r="B47" s="5325"/>
      <c r="C47" s="5326" t="s">
        <v>81</v>
      </c>
      <c r="D47" s="4920">
        <f>IF(D45=0,0,D46/D45)*100</f>
        <v>0</v>
      </c>
      <c r="E47" s="5327" t="s">
        <v>22</v>
      </c>
      <c r="F47" s="5328">
        <v>95</v>
      </c>
      <c r="G47" s="5329">
        <v>105</v>
      </c>
      <c r="H47" s="5330" t="s">
        <v>23</v>
      </c>
      <c r="I47" s="5331"/>
      <c r="J47" s="5332"/>
      <c r="K47" s="5333"/>
    </row>
    <row r="48" ht="22.5" customHeight="1">
      <c r="A48" s="5334"/>
      <c r="B48" s="5335"/>
      <c r="C48" s="5336" t="s">
        <v>82</v>
      </c>
      <c r="D48" s="4920">
        <v>0</v>
      </c>
      <c r="E48" s="5337"/>
      <c r="F48" s="5338"/>
      <c r="G48" s="5339"/>
      <c r="H48" s="5340"/>
      <c r="I48" s="5341"/>
      <c r="J48" s="5342"/>
      <c r="K48" s="5343"/>
    </row>
    <row r="49" ht="22.5" customHeight="1">
      <c r="A49" s="5344"/>
      <c r="B49" s="5345"/>
      <c r="C49" s="5346" t="s">
        <v>83</v>
      </c>
      <c r="D49" s="4920">
        <f>IF(D48=0,0,D46/D48-1)*100</f>
        <v>0</v>
      </c>
      <c r="E49" s="5347" t="s">
        <v>22</v>
      </c>
      <c r="F49" s="5348">
        <v>0</v>
      </c>
      <c r="G49" s="5349">
        <v>20</v>
      </c>
      <c r="H49" s="5350" t="s">
        <v>23</v>
      </c>
      <c r="I49" s="5351"/>
      <c r="J49" s="5352"/>
      <c r="K49" s="5353"/>
    </row>
    <row r="50" ht="22.5" customHeight="1">
      <c r="A50" s="5354" t="s">
        <v>84</v>
      </c>
      <c r="B50" s="5355" t="s">
        <v>343</v>
      </c>
      <c r="C50" s="5356" t="s">
        <v>79</v>
      </c>
      <c r="D50" s="4920">
        <v>0</v>
      </c>
      <c r="E50" s="5357"/>
      <c r="F50" s="5358"/>
      <c r="G50" s="5359"/>
      <c r="H50" s="5360"/>
      <c r="I50" s="5361"/>
      <c r="J50" s="5362"/>
      <c r="K50" s="5363"/>
    </row>
    <row r="51" ht="22.5" customHeight="1">
      <c r="A51" s="5364"/>
      <c r="B51" s="5365"/>
      <c r="C51" s="5366" t="s">
        <v>80</v>
      </c>
      <c r="D51" s="4920">
        <v>0</v>
      </c>
      <c r="E51" s="5367"/>
      <c r="F51" s="5368"/>
      <c r="G51" s="5369"/>
      <c r="H51" s="5370"/>
      <c r="I51" s="5371"/>
      <c r="J51" s="5372"/>
      <c r="K51" s="5373"/>
    </row>
    <row r="52" ht="22.5" customHeight="1">
      <c r="A52" s="5374"/>
      <c r="B52" s="5375"/>
      <c r="C52" s="5376" t="s">
        <v>344</v>
      </c>
      <c r="D52" s="5377">
        <v>0</v>
      </c>
      <c r="E52" s="5378"/>
      <c r="F52" s="5379"/>
      <c r="G52" s="5380"/>
      <c r="H52" s="5381"/>
      <c r="I52" s="5382"/>
      <c r="J52" s="5383"/>
      <c r="K52" s="5384"/>
    </row>
    <row r="53" ht="22.5" customHeight="1">
      <c r="A53" s="5385"/>
      <c r="B53" s="5386"/>
      <c r="C53" s="5387" t="s">
        <v>81</v>
      </c>
      <c r="D53" s="5388">
        <f>IF(D50=0,0,D51/D50)*100</f>
        <v>0</v>
      </c>
      <c r="E53" s="5389" t="s">
        <v>22</v>
      </c>
      <c r="F53" s="5390">
        <v>95</v>
      </c>
      <c r="G53" s="5391">
        <v>105</v>
      </c>
      <c r="H53" s="5392" t="s">
        <v>23</v>
      </c>
      <c r="I53" s="5393"/>
      <c r="J53" s="5394"/>
      <c r="K53" s="5395"/>
    </row>
    <row r="54" ht="22.5" customHeight="1">
      <c r="A54" s="5396"/>
      <c r="B54" s="5397"/>
      <c r="C54" s="5398" t="s">
        <v>82</v>
      </c>
      <c r="D54" s="4920">
        <v>0</v>
      </c>
      <c r="E54" s="5399"/>
      <c r="F54" s="5400"/>
      <c r="G54" s="5401"/>
      <c r="H54" s="5402"/>
      <c r="I54" s="5403"/>
      <c r="J54" s="5404"/>
      <c r="K54" s="5405"/>
    </row>
    <row r="55" ht="22.5" customHeight="1">
      <c r="A55" s="5406"/>
      <c r="B55" s="5407"/>
      <c r="C55" s="5408" t="s">
        <v>344</v>
      </c>
      <c r="D55" s="5409">
        <v>0</v>
      </c>
      <c r="E55" s="5410"/>
      <c r="F55" s="5411"/>
      <c r="G55" s="5412"/>
      <c r="H55" s="5413"/>
      <c r="I55" s="5414"/>
      <c r="J55" s="5415"/>
      <c r="K55" s="5416"/>
    </row>
    <row r="56" ht="22.5" customHeight="1">
      <c r="A56" s="5417"/>
      <c r="B56" s="5418"/>
      <c r="C56" s="5419" t="s">
        <v>83</v>
      </c>
      <c r="D56" s="5388">
        <f>IF(D54=0,0,D51/D54-1)*100</f>
        <v>0</v>
      </c>
      <c r="E56" s="5420" t="s">
        <v>22</v>
      </c>
      <c r="F56" s="5421">
        <v>0</v>
      </c>
      <c r="G56" s="5422">
        <v>15</v>
      </c>
      <c r="H56" s="5423" t="s">
        <v>23</v>
      </c>
      <c r="I56" s="5424"/>
      <c r="J56" s="5425"/>
      <c r="K56" s="5426"/>
    </row>
    <row r="57" ht="22.5" customHeight="1">
      <c r="A57" s="5427" t="s">
        <v>86</v>
      </c>
      <c r="B57" s="5428" t="s">
        <v>87</v>
      </c>
      <c r="C57" s="5429" t="s">
        <v>345</v>
      </c>
      <c r="D57" s="4920">
        <v>0</v>
      </c>
      <c r="E57" s="5430"/>
      <c r="F57" s="5431"/>
      <c r="G57" s="5432"/>
      <c r="H57" s="5433"/>
      <c r="I57" s="5434"/>
      <c r="J57" s="5435"/>
      <c r="K57" s="5436"/>
    </row>
    <row r="58" ht="22.5" customHeight="1">
      <c r="A58" s="5437"/>
      <c r="B58" s="5438"/>
      <c r="C58" s="5439" t="s">
        <v>80</v>
      </c>
      <c r="D58" s="5440">
        <v>0</v>
      </c>
      <c r="E58" s="5441"/>
      <c r="F58" s="5442"/>
      <c r="G58" s="5443"/>
      <c r="H58" s="5444"/>
      <c r="I58" s="5445"/>
      <c r="J58" s="5446"/>
      <c r="K58" s="5447"/>
    </row>
    <row r="59" ht="22.5" customHeight="1">
      <c r="A59" s="5448"/>
      <c r="B59" s="5449"/>
      <c r="C59" s="5450" t="s">
        <v>81</v>
      </c>
      <c r="D59" s="5388">
        <f>IF(D57=0,0,D58/D57)*100</f>
        <v>0</v>
      </c>
      <c r="E59" s="5451" t="s">
        <v>22</v>
      </c>
      <c r="F59" s="5452">
        <v>95</v>
      </c>
      <c r="G59" s="5453">
        <v>105</v>
      </c>
      <c r="H59" s="5454" t="s">
        <v>23</v>
      </c>
      <c r="I59" s="5455"/>
      <c r="J59" s="5456"/>
      <c r="K59" s="5457"/>
    </row>
    <row r="60" ht="22.5" customHeight="1">
      <c r="A60" s="5458"/>
      <c r="B60" s="5459"/>
      <c r="C60" s="5460" t="s">
        <v>82</v>
      </c>
      <c r="D60" s="5440">
        <v>0</v>
      </c>
      <c r="E60" s="5461"/>
      <c r="F60" s="5462"/>
      <c r="G60" s="5463"/>
      <c r="H60" s="5464"/>
      <c r="I60" s="5465"/>
      <c r="J60" s="5466"/>
      <c r="K60" s="5467"/>
    </row>
    <row r="61" ht="22.5" customHeight="1">
      <c r="A61" s="5468"/>
      <c r="B61" s="5469"/>
      <c r="C61" s="5470" t="s">
        <v>83</v>
      </c>
      <c r="D61" s="5388">
        <f>IF(D60=0,0,D58/D60-1)*100</f>
        <v>0</v>
      </c>
      <c r="E61" s="5471" t="s">
        <v>22</v>
      </c>
      <c r="F61" s="5472">
        <v>0</v>
      </c>
      <c r="G61" s="5473">
        <v>15</v>
      </c>
      <c r="H61" s="5474" t="s">
        <v>23</v>
      </c>
      <c r="I61" s="5475"/>
      <c r="J61" s="5476"/>
      <c r="K61" s="5477"/>
    </row>
    <row r="62" ht="22.5" customHeight="1">
      <c r="A62" s="5478" t="s">
        <v>90</v>
      </c>
      <c r="B62" s="5479" t="s">
        <v>87</v>
      </c>
      <c r="C62" s="5480" t="s">
        <v>80</v>
      </c>
      <c r="D62" s="4920">
        <v>0</v>
      </c>
      <c r="E62" s="5481"/>
      <c r="F62" s="5482"/>
      <c r="G62" s="5483"/>
      <c r="H62" s="5484"/>
      <c r="I62" s="5485"/>
      <c r="J62" s="5486"/>
      <c r="K62" s="5487"/>
    </row>
    <row r="63" ht="22.5" customHeight="1">
      <c r="A63" s="5488"/>
      <c r="B63" s="5489"/>
      <c r="C63" s="5490" t="s">
        <v>82</v>
      </c>
      <c r="D63" s="4920">
        <v>0</v>
      </c>
      <c r="E63" s="5491"/>
      <c r="F63" s="5492"/>
      <c r="G63" s="5493"/>
      <c r="H63" s="5494"/>
      <c r="I63" s="5495"/>
      <c r="J63" s="5496"/>
      <c r="K63" s="5497"/>
    </row>
    <row r="64" ht="22.5" customHeight="1">
      <c r="A64" s="5498"/>
      <c r="B64" s="5499"/>
      <c r="C64" s="5500" t="s">
        <v>83</v>
      </c>
      <c r="D64" s="4920">
        <f>IF(D63=0,0,D62/D63-1)*100</f>
        <v>0</v>
      </c>
      <c r="E64" s="5501"/>
      <c r="F64" s="5502"/>
      <c r="G64" s="5503"/>
      <c r="H64" s="5504"/>
      <c r="I64" s="5505"/>
      <c r="J64" s="5506"/>
      <c r="K64" s="5507"/>
    </row>
    <row r="65" ht="22.5" customHeight="1">
      <c r="A65" s="5508" t="s">
        <v>93</v>
      </c>
      <c r="B65" s="5509" t="s">
        <v>87</v>
      </c>
      <c r="C65" s="5510" t="s">
        <v>80</v>
      </c>
      <c r="D65" s="4920">
        <v>0</v>
      </c>
      <c r="E65" s="5511"/>
      <c r="F65" s="5512"/>
      <c r="G65" s="5513"/>
      <c r="H65" s="5514"/>
      <c r="I65" s="5515"/>
      <c r="J65" s="5516"/>
      <c r="K65" s="5517"/>
    </row>
    <row r="66" ht="22.5" customHeight="1">
      <c r="A66" s="5518"/>
      <c r="B66" s="5519"/>
      <c r="C66" s="5520" t="s">
        <v>82</v>
      </c>
      <c r="D66" s="4920">
        <v>0</v>
      </c>
      <c r="E66" s="5521"/>
      <c r="F66" s="5522"/>
      <c r="G66" s="5523"/>
      <c r="H66" s="5524"/>
      <c r="I66" s="5525"/>
      <c r="J66" s="5526"/>
      <c r="K66" s="5527"/>
    </row>
    <row r="67" ht="22.5" customHeight="1">
      <c r="A67" s="5528"/>
      <c r="B67" s="5529"/>
      <c r="C67" s="5530" t="s">
        <v>83</v>
      </c>
      <c r="D67" s="4920">
        <f>IF(D66=0,0,D65/D66-1)*100</f>
        <v>0</v>
      </c>
      <c r="E67" s="5531"/>
      <c r="F67" s="5532"/>
      <c r="G67" s="5533"/>
      <c r="H67" s="5534"/>
      <c r="I67" s="5535"/>
      <c r="J67" s="5536"/>
      <c r="K67" s="5537"/>
    </row>
    <row r="68" ht="22.5" customHeight="1">
      <c r="A68" s="5538" t="s">
        <v>346</v>
      </c>
      <c r="B68" s="5539" t="s">
        <v>87</v>
      </c>
      <c r="C68" s="5540" t="s">
        <v>347</v>
      </c>
      <c r="D68" s="4920">
        <v>0</v>
      </c>
      <c r="E68" s="5541"/>
      <c r="F68" s="5542"/>
      <c r="G68" s="5543"/>
      <c r="H68" s="5544"/>
      <c r="I68" s="5545"/>
      <c r="J68" s="5546"/>
      <c r="K68" s="5547"/>
    </row>
    <row r="69" ht="22.5" customHeight="1">
      <c r="A69" s="5548"/>
      <c r="B69" s="5549"/>
      <c r="C69" s="5550" t="s">
        <v>82</v>
      </c>
      <c r="D69" s="4920">
        <v>0</v>
      </c>
      <c r="E69" s="5551"/>
      <c r="F69" s="5552"/>
      <c r="G69" s="5553"/>
      <c r="H69" s="5554"/>
      <c r="I69" s="5555"/>
      <c r="J69" s="5556"/>
      <c r="K69" s="5557"/>
    </row>
    <row r="70" ht="22.5" customHeight="1">
      <c r="A70" s="5558"/>
      <c r="B70" s="5559"/>
      <c r="C70" s="5560" t="s">
        <v>83</v>
      </c>
      <c r="D70" s="4920">
        <f>IF(D69=0,0,D68/D69-1)*100</f>
        <v>0</v>
      </c>
      <c r="E70" s="5561"/>
      <c r="F70" s="5562"/>
      <c r="G70" s="5563"/>
      <c r="H70" s="5564"/>
      <c r="I70" s="5565"/>
      <c r="J70" s="5566"/>
      <c r="K70" s="5567"/>
    </row>
    <row r="71" ht="24" customHeight="1">
      <c r="A71" s="5568" t="s">
        <v>99</v>
      </c>
      <c r="B71" s="5569" t="s">
        <v>348</v>
      </c>
      <c r="C71" s="5570" t="s">
        <v>79</v>
      </c>
      <c r="D71" s="4920">
        <v>0</v>
      </c>
      <c r="E71" s="5571"/>
      <c r="F71" s="5572"/>
      <c r="G71" s="5573"/>
      <c r="H71" s="5574"/>
      <c r="I71" s="5575"/>
      <c r="J71" s="5576"/>
      <c r="K71" s="5577"/>
    </row>
    <row r="72" ht="25.5" customHeight="1">
      <c r="A72" s="5578"/>
      <c r="B72" s="5579"/>
      <c r="C72" s="5580" t="s">
        <v>80</v>
      </c>
      <c r="D72" s="4920">
        <v>0</v>
      </c>
      <c r="E72" s="5581"/>
      <c r="F72" s="5582"/>
      <c r="G72" s="5583"/>
      <c r="H72" s="5584"/>
      <c r="I72" s="5585"/>
      <c r="J72" s="5586"/>
      <c r="K72" s="5587"/>
    </row>
    <row r="73" ht="27.75" customHeight="1">
      <c r="A73" s="5588"/>
      <c r="B73" s="5589"/>
      <c r="C73" s="5590" t="s">
        <v>349</v>
      </c>
      <c r="D73" s="5591">
        <v>0</v>
      </c>
      <c r="E73" s="5592"/>
      <c r="F73" s="5593"/>
      <c r="G73" s="5594"/>
      <c r="H73" s="5595"/>
      <c r="I73" s="5596"/>
      <c r="J73" s="5597"/>
      <c r="K73" s="5598"/>
    </row>
    <row r="74" ht="27.75" customHeight="1">
      <c r="A74" s="5599"/>
      <c r="B74" s="5600"/>
      <c r="C74" s="5601" t="s">
        <v>81</v>
      </c>
      <c r="D74" s="5388">
        <f>IF(D71=0,0,D72/D71)*100</f>
        <v>0</v>
      </c>
      <c r="E74" s="5602" t="s">
        <v>22</v>
      </c>
      <c r="F74" s="5603">
        <v>95</v>
      </c>
      <c r="G74" s="5604">
        <v>105</v>
      </c>
      <c r="H74" s="5605" t="s">
        <v>23</v>
      </c>
      <c r="I74" s="5606"/>
      <c r="J74" s="5607"/>
      <c r="K74" s="5608"/>
    </row>
    <row r="75" ht="22.5" customHeight="1">
      <c r="A75" s="5609" t="s">
        <v>106</v>
      </c>
      <c r="B75" s="5610" t="s">
        <v>350</v>
      </c>
      <c r="C75" s="5611" t="s">
        <v>79</v>
      </c>
      <c r="D75" s="4920">
        <v>0</v>
      </c>
      <c r="E75" s="5612"/>
      <c r="F75" s="5613"/>
      <c r="G75" s="5614"/>
      <c r="H75" s="5615"/>
      <c r="I75" s="5616"/>
      <c r="J75" s="5617"/>
      <c r="K75" s="5618"/>
    </row>
    <row r="76" ht="22.5" customHeight="1">
      <c r="A76" s="5619"/>
      <c r="B76" s="5620" t="s">
        <v>350</v>
      </c>
      <c r="C76" s="5621" t="s">
        <v>80</v>
      </c>
      <c r="D76" s="4920">
        <v>0</v>
      </c>
      <c r="E76" s="5622"/>
      <c r="F76" s="5623"/>
      <c r="G76" s="5624"/>
      <c r="H76" s="5625"/>
      <c r="I76" s="5626"/>
      <c r="J76" s="5627"/>
      <c r="K76" s="5628"/>
    </row>
    <row r="77" ht="22.5" customHeight="1">
      <c r="A77" s="5629"/>
      <c r="B77" s="5630"/>
      <c r="C77" s="5631" t="s">
        <v>81</v>
      </c>
      <c r="D77" s="4920">
        <f>IF(D75=0,0,D76/D75)*100</f>
        <v>0</v>
      </c>
      <c r="E77" s="5632" t="s">
        <v>22</v>
      </c>
      <c r="F77" s="5633">
        <v>95</v>
      </c>
      <c r="G77" s="5634">
        <v>105</v>
      </c>
      <c r="H77" s="5635" t="s">
        <v>23</v>
      </c>
      <c r="I77" s="5636"/>
      <c r="J77" s="5637"/>
      <c r="K77" s="5638"/>
    </row>
    <row r="78" ht="22.5" customHeight="1">
      <c r="A78" s="5639"/>
      <c r="B78" s="5640"/>
      <c r="C78" s="5641" t="s">
        <v>82</v>
      </c>
      <c r="D78" s="4920">
        <v>0</v>
      </c>
      <c r="E78" s="5642"/>
      <c r="F78" s="5643"/>
      <c r="G78" s="5644"/>
      <c r="H78" s="5645"/>
      <c r="I78" s="5646"/>
      <c r="J78" s="5647"/>
      <c r="K78" s="5648"/>
    </row>
    <row r="79" ht="22.5" customHeight="1">
      <c r="A79" s="5649"/>
      <c r="B79" s="5650"/>
      <c r="C79" s="5651" t="s">
        <v>83</v>
      </c>
      <c r="D79" s="4920">
        <f>IF(D78=0,0,D76/D78-1)*100</f>
        <v>0</v>
      </c>
      <c r="E79" s="5652" t="s">
        <v>22</v>
      </c>
      <c r="F79" s="5653">
        <v>-30</v>
      </c>
      <c r="G79" s="5654">
        <v>30</v>
      </c>
      <c r="H79" s="5655" t="s">
        <v>23</v>
      </c>
      <c r="I79" s="5656"/>
      <c r="J79" s="5657"/>
      <c r="K79" s="5658"/>
    </row>
    <row r="80" ht="22.5" customHeight="1">
      <c r="A80" s="5659" t="s">
        <v>108</v>
      </c>
      <c r="B80" s="5660" t="s">
        <v>78</v>
      </c>
      <c r="C80" s="5661" t="s">
        <v>79</v>
      </c>
      <c r="D80" s="4920">
        <v>0</v>
      </c>
      <c r="E80" s="5662"/>
      <c r="F80" s="5663"/>
      <c r="G80" s="5664"/>
      <c r="H80" s="5665"/>
      <c r="I80" s="5666"/>
      <c r="J80" s="5667"/>
      <c r="K80" s="5668"/>
    </row>
    <row r="81" ht="22.5" customHeight="1">
      <c r="A81" s="5669"/>
      <c r="B81" s="5670"/>
      <c r="C81" s="5671" t="s">
        <v>80</v>
      </c>
      <c r="D81" s="4920">
        <v>0</v>
      </c>
      <c r="E81" s="5672"/>
      <c r="F81" s="5673"/>
      <c r="G81" s="5674"/>
      <c r="H81" s="5675"/>
      <c r="I81" s="5676"/>
      <c r="J81" s="5677"/>
      <c r="K81" s="5678"/>
    </row>
    <row r="82" ht="22.5" customHeight="1">
      <c r="A82" s="5679"/>
      <c r="B82" s="5680"/>
      <c r="C82" s="5681" t="s">
        <v>81</v>
      </c>
      <c r="D82" s="4920">
        <f>IF(D80=0,0,D81/D80)*100</f>
        <v>0</v>
      </c>
      <c r="E82" s="5682" t="s">
        <v>22</v>
      </c>
      <c r="F82" s="5683">
        <v>95</v>
      </c>
      <c r="G82" s="5684">
        <v>105</v>
      </c>
      <c r="H82" s="5685" t="s">
        <v>23</v>
      </c>
      <c r="I82" s="5686"/>
      <c r="J82" s="5687"/>
      <c r="K82" s="5688"/>
    </row>
    <row r="83" ht="22.5" customHeight="1">
      <c r="A83" s="5689"/>
      <c r="B83" s="5690"/>
      <c r="C83" s="5691" t="s">
        <v>82</v>
      </c>
      <c r="D83" s="4920">
        <v>0</v>
      </c>
      <c r="E83" s="5692"/>
      <c r="F83" s="5693"/>
      <c r="G83" s="5694"/>
      <c r="H83" s="5695"/>
      <c r="I83" s="5696"/>
      <c r="J83" s="5697"/>
      <c r="K83" s="5698"/>
    </row>
    <row r="84" ht="22.5" customHeight="1">
      <c r="A84" s="5699"/>
      <c r="B84" s="5700"/>
      <c r="C84" s="5701" t="s">
        <v>83</v>
      </c>
      <c r="D84" s="4920">
        <f>IF(D83=0,0,D81/D83-1)*100</f>
        <v>0</v>
      </c>
      <c r="E84" s="5702" t="s">
        <v>22</v>
      </c>
      <c r="F84" s="5703">
        <v>0</v>
      </c>
      <c r="G84" s="5704">
        <v>15</v>
      </c>
      <c r="H84" s="5705" t="s">
        <v>23</v>
      </c>
      <c r="I84" s="5706"/>
      <c r="J84" s="5707"/>
      <c r="K84" s="5708"/>
    </row>
    <row r="85" ht="22.5" customHeight="1">
      <c r="A85" s="5709" t="s">
        <v>109</v>
      </c>
      <c r="B85" s="5710" t="s">
        <v>351</v>
      </c>
      <c r="C85" s="5711" t="s">
        <v>79</v>
      </c>
      <c r="D85" s="4920">
        <v>0</v>
      </c>
      <c r="E85" s="5712"/>
      <c r="F85" s="5713"/>
      <c r="G85" s="5714"/>
      <c r="H85" s="5715"/>
      <c r="I85" s="5716"/>
      <c r="J85" s="5717"/>
      <c r="K85" s="5718"/>
    </row>
    <row r="86" ht="22.5" customHeight="1">
      <c r="A86" s="5719"/>
      <c r="B86" s="5720"/>
      <c r="C86" s="5721" t="s">
        <v>80</v>
      </c>
      <c r="D86" s="4920">
        <v>0</v>
      </c>
      <c r="E86" s="5722"/>
      <c r="F86" s="5723"/>
      <c r="G86" s="5724"/>
      <c r="H86" s="5725"/>
      <c r="I86" s="5726"/>
      <c r="J86" s="5727"/>
      <c r="K86" s="5728"/>
    </row>
    <row r="87" ht="22.5" customHeight="1">
      <c r="A87" s="5729"/>
      <c r="B87" s="5730"/>
      <c r="C87" s="5731" t="s">
        <v>352</v>
      </c>
      <c r="D87" s="5732">
        <v>0</v>
      </c>
      <c r="E87" s="5733"/>
      <c r="F87" s="5734"/>
      <c r="G87" s="5735"/>
      <c r="H87" s="5736"/>
      <c r="I87" s="5737"/>
      <c r="J87" s="5738"/>
      <c r="K87" s="5739"/>
    </row>
    <row r="88" ht="22.5" customHeight="1">
      <c r="A88" s="5740"/>
      <c r="B88" s="5741"/>
      <c r="C88" s="5742" t="s">
        <v>81</v>
      </c>
      <c r="D88" s="4920">
        <f>IF(D85=0,0,D86/D85)*100</f>
        <v>0</v>
      </c>
      <c r="E88" s="5743" t="s">
        <v>22</v>
      </c>
      <c r="F88" s="5744">
        <v>95</v>
      </c>
      <c r="G88" s="5745">
        <v>105</v>
      </c>
      <c r="H88" s="5746" t="s">
        <v>23</v>
      </c>
      <c r="I88" s="5747"/>
      <c r="J88" s="5748"/>
      <c r="K88" s="5749"/>
    </row>
    <row r="89" ht="22.5" customHeight="1">
      <c r="A89" s="5750"/>
      <c r="B89" s="5751"/>
      <c r="C89" s="5752" t="s">
        <v>82</v>
      </c>
      <c r="D89" s="4920">
        <v>0</v>
      </c>
      <c r="E89" s="5753"/>
      <c r="F89" s="5754"/>
      <c r="G89" s="5755"/>
      <c r="H89" s="5756"/>
      <c r="I89" s="5757"/>
      <c r="J89" s="5758"/>
      <c r="K89" s="5759"/>
    </row>
    <row r="90" ht="22.5" customHeight="1">
      <c r="A90" s="5760"/>
      <c r="B90" s="5761"/>
      <c r="C90" s="5762" t="s">
        <v>83</v>
      </c>
      <c r="D90" s="4920">
        <f>IF(D89=0,0,D86/D89-1)*100</f>
        <v>0</v>
      </c>
      <c r="E90" s="5763" t="s">
        <v>22</v>
      </c>
      <c r="F90" s="5764">
        <v>0</v>
      </c>
      <c r="G90" s="5765">
        <v>15</v>
      </c>
      <c r="H90" s="5766" t="s">
        <v>23</v>
      </c>
      <c r="I90" s="5767"/>
      <c r="J90" s="5768"/>
      <c r="K90" s="5769"/>
    </row>
    <row r="91" ht="22.5" customHeight="1">
      <c r="A91" s="5770" t="s">
        <v>353</v>
      </c>
      <c r="B91" s="5771" t="s">
        <v>354</v>
      </c>
      <c r="C91" s="5772" t="s">
        <v>79</v>
      </c>
      <c r="D91" s="5773">
        <v>0</v>
      </c>
      <c r="E91" s="5774"/>
      <c r="F91" s="5775"/>
      <c r="G91" s="5776"/>
      <c r="H91" s="5777"/>
      <c r="I91" s="5778"/>
      <c r="J91" s="5779"/>
      <c r="K91" s="5780"/>
    </row>
    <row r="92" ht="22.5" customHeight="1">
      <c r="A92" s="5781"/>
      <c r="B92" s="5782"/>
      <c r="C92" s="5783" t="s">
        <v>80</v>
      </c>
      <c r="D92" s="4920">
        <f>D86-D87</f>
        <v>0</v>
      </c>
      <c r="E92" s="5784"/>
      <c r="F92" s="5785"/>
      <c r="G92" s="5786"/>
      <c r="H92" s="5787"/>
      <c r="I92" s="5788"/>
      <c r="J92" s="5789"/>
      <c r="K92" s="5790"/>
    </row>
    <row r="93" ht="22.5" customHeight="1">
      <c r="A93" s="5791"/>
      <c r="B93" s="5792"/>
      <c r="C93" s="5793" t="s">
        <v>81</v>
      </c>
      <c r="D93" s="4920">
        <f>IF(D91=0,0,D92/D91)*100</f>
        <v>0</v>
      </c>
      <c r="E93" s="5794" t="s">
        <v>22</v>
      </c>
      <c r="F93" s="5795">
        <v>95</v>
      </c>
      <c r="G93" s="5796">
        <v>105</v>
      </c>
      <c r="H93" s="5797" t="s">
        <v>23</v>
      </c>
      <c r="I93" s="5798"/>
      <c r="J93" s="5799"/>
      <c r="K93" s="5800"/>
    </row>
    <row r="94" ht="22.5" customHeight="1">
      <c r="A94" s="5801"/>
      <c r="B94" s="5802"/>
      <c r="C94" s="5803" t="s">
        <v>82</v>
      </c>
      <c r="D94" s="4920">
        <v>0</v>
      </c>
      <c r="E94" s="5804"/>
      <c r="F94" s="5805"/>
      <c r="G94" s="5806"/>
      <c r="H94" s="5807"/>
      <c r="I94" s="5808"/>
      <c r="J94" s="5809"/>
      <c r="K94" s="5810"/>
    </row>
    <row r="95" ht="22.5" customHeight="1">
      <c r="A95" s="5811"/>
      <c r="B95" s="5812"/>
      <c r="C95" s="5813" t="s">
        <v>83</v>
      </c>
      <c r="D95" s="4920">
        <f>IF(D94=0,0,D92/D94-1)*100</f>
        <v>0</v>
      </c>
      <c r="E95" s="5814" t="s">
        <v>22</v>
      </c>
      <c r="F95" s="5815">
        <v>0</v>
      </c>
      <c r="G95" s="5816">
        <v>15</v>
      </c>
      <c r="H95" s="5817" t="s">
        <v>23</v>
      </c>
      <c r="I95" s="5818"/>
      <c r="J95" s="5819"/>
      <c r="K95" s="5820"/>
    </row>
    <row r="96" ht="22.5" customHeight="1">
      <c r="A96" s="5821" t="s">
        <v>355</v>
      </c>
      <c r="B96" s="5822" t="s">
        <v>356</v>
      </c>
      <c r="C96" s="5823" t="s">
        <v>79</v>
      </c>
      <c r="D96" s="4920">
        <v>0</v>
      </c>
      <c r="E96" s="5824"/>
      <c r="F96" s="5825"/>
      <c r="G96" s="5826"/>
      <c r="H96" s="5827"/>
      <c r="I96" s="5828"/>
      <c r="J96" s="5829"/>
      <c r="K96" s="5830"/>
    </row>
    <row r="97" ht="22.5" customHeight="1">
      <c r="A97" s="5831"/>
      <c r="B97" s="5832"/>
      <c r="C97" s="5833" t="s">
        <v>80</v>
      </c>
      <c r="D97" s="4920">
        <v>0</v>
      </c>
      <c r="E97" s="5834"/>
      <c r="F97" s="5835"/>
      <c r="G97" s="5836"/>
      <c r="H97" s="5837"/>
      <c r="I97" s="5838"/>
      <c r="J97" s="5839"/>
      <c r="K97" s="5840"/>
    </row>
    <row r="98" ht="22.5" customHeight="1">
      <c r="A98" s="5841"/>
      <c r="B98" s="5842"/>
      <c r="C98" s="5843" t="s">
        <v>81</v>
      </c>
      <c r="D98" s="4920">
        <f>IF(D96=0,0,D97/D96)*100</f>
        <v>0</v>
      </c>
      <c r="E98" s="5844" t="s">
        <v>22</v>
      </c>
      <c r="F98" s="5845">
        <v>95</v>
      </c>
      <c r="G98" s="5846">
        <v>105</v>
      </c>
      <c r="H98" s="5847" t="s">
        <v>23</v>
      </c>
      <c r="I98" s="5848"/>
      <c r="J98" s="5849"/>
      <c r="K98" s="5850"/>
    </row>
    <row r="99" ht="22.5" customHeight="1">
      <c r="A99" s="5851"/>
      <c r="B99" s="5852"/>
      <c r="C99" s="5853" t="s">
        <v>82</v>
      </c>
      <c r="D99" s="4920">
        <v>0</v>
      </c>
      <c r="E99" s="5854"/>
      <c r="F99" s="5855"/>
      <c r="G99" s="5856"/>
      <c r="H99" s="5857"/>
      <c r="I99" s="5858"/>
      <c r="J99" s="5859"/>
      <c r="K99" s="5860"/>
    </row>
    <row r="100" ht="22.5" customHeight="1">
      <c r="A100" s="5861"/>
      <c r="B100" s="5862"/>
      <c r="C100" s="5863" t="s">
        <v>83</v>
      </c>
      <c r="D100" s="4920">
        <f>IF(D99=0,0,D97/D99-1)*100</f>
        <v>0</v>
      </c>
      <c r="E100" s="5864" t="s">
        <v>22</v>
      </c>
      <c r="F100" s="5865">
        <v>-30</v>
      </c>
      <c r="G100" s="5866">
        <v>30</v>
      </c>
      <c r="H100" s="5867" t="s">
        <v>23</v>
      </c>
      <c r="I100" s="5868"/>
      <c r="J100" s="5869"/>
      <c r="K100" s="5870"/>
    </row>
    <row r="101" ht="22.5" customHeight="1">
      <c r="A101" s="5871" t="s">
        <v>117</v>
      </c>
      <c r="B101" s="5872" t="s">
        <v>118</v>
      </c>
      <c r="C101" s="5873" t="s">
        <v>119</v>
      </c>
      <c r="D101" s="4920">
        <v>0</v>
      </c>
      <c r="E101" s="5874" t="s">
        <v>22</v>
      </c>
      <c r="F101" s="5875">
        <v>0</v>
      </c>
      <c r="G101" s="5876"/>
      <c r="H101" s="5877" t="s">
        <v>23</v>
      </c>
      <c r="I101" s="5878"/>
      <c r="J101" s="5879"/>
      <c r="K101" s="5880"/>
    </row>
    <row r="102" ht="22.5" customHeight="1">
      <c r="A102" s="5881"/>
      <c r="B102" s="5882"/>
      <c r="C102" s="5883" t="s">
        <v>120</v>
      </c>
      <c r="D102" s="4920">
        <v>0</v>
      </c>
      <c r="E102" s="5884" t="s">
        <v>22</v>
      </c>
      <c r="F102" s="5885">
        <v>0</v>
      </c>
      <c r="G102" s="5886"/>
      <c r="H102" s="5887" t="s">
        <v>23</v>
      </c>
      <c r="I102" s="5888"/>
      <c r="J102" s="5889"/>
      <c r="K102" s="5890"/>
    </row>
    <row r="103" ht="22.5" customHeight="1">
      <c r="A103" s="5891"/>
      <c r="B103" s="5892"/>
      <c r="C103" s="5893" t="s">
        <v>121</v>
      </c>
      <c r="D103" s="4920">
        <f>IF(D81=0,0,D102/D81)*12</f>
        <v>0</v>
      </c>
      <c r="E103" s="5894" t="s">
        <v>22</v>
      </c>
      <c r="F103" s="5895">
        <v>2</v>
      </c>
      <c r="G103" s="5896"/>
      <c r="H103" s="5897" t="s">
        <v>23</v>
      </c>
      <c r="I103" s="5898"/>
      <c r="J103" s="5899"/>
      <c r="K103" s="5900"/>
    </row>
    <row r="104" ht="22.5" customHeight="1">
      <c r="A104" s="5901" t="s">
        <v>122</v>
      </c>
      <c r="B104" s="5902"/>
      <c r="C104" s="5903"/>
      <c r="D104" s="5904"/>
      <c r="E104" s="5905"/>
      <c r="F104" s="5906"/>
      <c r="G104" s="5907"/>
      <c r="H104" s="5908"/>
      <c r="I104" s="5909"/>
      <c r="J104" s="5910"/>
      <c r="K104" s="5911"/>
    </row>
    <row r="105" ht="22.5" customHeight="1">
      <c r="A105" s="5912" t="s">
        <v>123</v>
      </c>
      <c r="B105" s="5913" t="s">
        <v>357</v>
      </c>
      <c r="C105" s="5914" t="s">
        <v>125</v>
      </c>
      <c r="D105" s="5915">
        <v>0</v>
      </c>
      <c r="E105" s="5916"/>
      <c r="F105" s="5917"/>
      <c r="G105" s="5918"/>
      <c r="H105" s="5919"/>
      <c r="I105" s="5920"/>
      <c r="J105" s="5921"/>
      <c r="K105" s="5922"/>
    </row>
    <row r="106" ht="22.5" customHeight="1">
      <c r="A106" s="5923"/>
      <c r="B106" s="5924"/>
      <c r="C106" s="5925" t="s">
        <v>126</v>
      </c>
      <c r="D106" s="4112">
        <v>0</v>
      </c>
      <c r="E106" s="5926"/>
      <c r="F106" s="5927"/>
      <c r="G106" s="5928"/>
      <c r="H106" s="5929"/>
      <c r="I106" s="5930"/>
      <c r="J106" s="5931"/>
      <c r="K106" s="5932"/>
    </row>
    <row r="107" ht="22.5" customHeight="1">
      <c r="A107" s="5933"/>
      <c r="B107" s="5934"/>
      <c r="C107" s="5935" t="s">
        <v>83</v>
      </c>
      <c r="D107" s="4920">
        <f>IF(D106=0,0,D105/D106-1)*100</f>
        <v>0</v>
      </c>
      <c r="E107" s="5936" t="s">
        <v>22</v>
      </c>
      <c r="F107" s="5937">
        <v>0</v>
      </c>
      <c r="G107" s="5938">
        <v>10</v>
      </c>
      <c r="H107" s="5939" t="s">
        <v>23</v>
      </c>
      <c r="I107" s="5940"/>
      <c r="J107" s="5941"/>
      <c r="K107" s="5942"/>
    </row>
    <row r="108" ht="22.5" customHeight="1">
      <c r="A108" s="5943" t="s">
        <v>127</v>
      </c>
      <c r="B108" s="5944" t="s">
        <v>358</v>
      </c>
      <c r="C108" s="5945" t="s">
        <v>125</v>
      </c>
      <c r="D108" s="4112">
        <v>0</v>
      </c>
      <c r="E108" s="5946"/>
      <c r="F108" s="5947"/>
      <c r="G108" s="5948"/>
      <c r="H108" s="5949"/>
      <c r="I108" s="5950"/>
      <c r="J108" s="5951"/>
      <c r="K108" s="5952"/>
    </row>
    <row r="109" ht="22.5" customHeight="1">
      <c r="A109" s="5953"/>
      <c r="B109" s="5954"/>
      <c r="C109" s="5955" t="s">
        <v>126</v>
      </c>
      <c r="D109" s="4112">
        <v>0</v>
      </c>
      <c r="E109" s="5956"/>
      <c r="F109" s="5957"/>
      <c r="G109" s="5958"/>
      <c r="H109" s="5959"/>
      <c r="I109" s="5960"/>
      <c r="J109" s="5961"/>
      <c r="K109" s="5962"/>
    </row>
    <row r="110" ht="22.5" customHeight="1">
      <c r="A110" s="5963"/>
      <c r="B110" s="5964"/>
      <c r="C110" s="5965" t="s">
        <v>83</v>
      </c>
      <c r="D110" s="4920">
        <f>IF(D109=0,0,D108/D109-1)*100</f>
        <v>0</v>
      </c>
      <c r="E110" s="5966" t="s">
        <v>22</v>
      </c>
      <c r="F110" s="5967">
        <v>0</v>
      </c>
      <c r="G110" s="5968">
        <v>10</v>
      </c>
      <c r="H110" s="5969" t="s">
        <v>23</v>
      </c>
      <c r="I110" s="5970"/>
      <c r="J110" s="5971"/>
      <c r="K110" s="5972"/>
    </row>
    <row r="111" ht="22.5" customHeight="1">
      <c r="A111" s="5973"/>
      <c r="B111" s="5974"/>
      <c r="C111" s="5975" t="s">
        <v>131</v>
      </c>
      <c r="D111" s="4112">
        <v>0</v>
      </c>
      <c r="E111" s="5976" t="s">
        <v>22</v>
      </c>
      <c r="F111" s="5977">
        <f>IF(D108&lt;=D109,D108,D109)</f>
        <v>0</v>
      </c>
      <c r="G111" s="5978">
        <f>IF(D108&lt;=D109,D109,D108)</f>
        <v>0</v>
      </c>
      <c r="H111" s="5979" t="s">
        <v>23</v>
      </c>
      <c r="I111" s="5980"/>
      <c r="J111" s="5981"/>
      <c r="K111" s="5982"/>
    </row>
    <row r="112" ht="22.5" customHeight="1">
      <c r="A112" s="5983" t="s">
        <v>359</v>
      </c>
      <c r="B112" s="5984" t="s">
        <v>360</v>
      </c>
      <c r="C112" s="5985" t="s">
        <v>125</v>
      </c>
      <c r="D112" s="4112">
        <v>0</v>
      </c>
      <c r="E112" s="5986"/>
      <c r="F112" s="5987"/>
      <c r="G112" s="5988"/>
      <c r="H112" s="5989"/>
      <c r="I112" s="5990"/>
      <c r="J112" s="5991"/>
      <c r="K112" s="5992"/>
    </row>
    <row r="113" ht="22.5" customHeight="1">
      <c r="A113" s="5993"/>
      <c r="B113" s="5994"/>
      <c r="C113" s="5995" t="s">
        <v>126</v>
      </c>
      <c r="D113" s="4112">
        <v>0</v>
      </c>
      <c r="E113" s="5996"/>
      <c r="F113" s="5997"/>
      <c r="G113" s="5998"/>
      <c r="H113" s="5999"/>
      <c r="I113" s="6000"/>
      <c r="J113" s="6001"/>
      <c r="K113" s="6002"/>
    </row>
    <row r="114" ht="22.5" customHeight="1">
      <c r="A114" s="6003"/>
      <c r="B114" s="6004"/>
      <c r="C114" s="6005" t="s">
        <v>83</v>
      </c>
      <c r="D114" s="4920">
        <f>IF(D113=0,0,D112/D113-1)*100</f>
        <v>0</v>
      </c>
      <c r="E114" s="6006" t="s">
        <v>22</v>
      </c>
      <c r="F114" s="6007">
        <v>0</v>
      </c>
      <c r="G114" s="6008">
        <v>10</v>
      </c>
      <c r="H114" s="6009" t="s">
        <v>23</v>
      </c>
      <c r="I114" s="6010"/>
      <c r="J114" s="6011"/>
      <c r="K114" s="6012"/>
    </row>
    <row r="115" ht="22.5" customHeight="1">
      <c r="A115" s="6013"/>
      <c r="B115" s="6014"/>
      <c r="C115" s="6015" t="s">
        <v>131</v>
      </c>
      <c r="D115" s="4112">
        <v>0</v>
      </c>
      <c r="E115" s="6016" t="s">
        <v>22</v>
      </c>
      <c r="F115" s="6017">
        <f>IF(D112&lt;=D113,D112,D113)</f>
        <v>0</v>
      </c>
      <c r="G115" s="6018">
        <f>IF(D112&lt;=D113,D113,D112)</f>
        <v>0</v>
      </c>
      <c r="H115" s="6019" t="s">
        <v>23</v>
      </c>
      <c r="I115" s="6020"/>
      <c r="J115" s="6021"/>
      <c r="K115" s="6022"/>
    </row>
    <row r="116" ht="22.5" customHeight="1">
      <c r="A116" s="6023" t="s">
        <v>148</v>
      </c>
      <c r="B116" s="6024" t="s">
        <v>361</v>
      </c>
      <c r="C116" s="6025" t="s">
        <v>125</v>
      </c>
      <c r="D116" s="4112">
        <v>0</v>
      </c>
      <c r="E116" s="6026"/>
      <c r="F116" s="6027"/>
      <c r="G116" s="6028"/>
      <c r="H116" s="6029"/>
      <c r="I116" s="6030"/>
      <c r="J116" s="6031"/>
      <c r="K116" s="6032"/>
    </row>
    <row r="117" ht="22.5" customHeight="1">
      <c r="A117" s="6033"/>
      <c r="B117" s="6034"/>
      <c r="C117" s="6035" t="s">
        <v>126</v>
      </c>
      <c r="D117" s="4112">
        <v>0</v>
      </c>
      <c r="E117" s="6036"/>
      <c r="F117" s="6037"/>
      <c r="G117" s="6038"/>
      <c r="H117" s="6039"/>
      <c r="I117" s="6040"/>
      <c r="J117" s="6041"/>
      <c r="K117" s="6042"/>
    </row>
    <row r="118" ht="22.5" customHeight="1">
      <c r="A118" s="6043"/>
      <c r="B118" s="6044"/>
      <c r="C118" s="6045" t="s">
        <v>83</v>
      </c>
      <c r="D118" s="4920">
        <f>IF(D117=0,0,D116/D117-1)*100</f>
        <v>0</v>
      </c>
      <c r="E118" s="6046" t="s">
        <v>22</v>
      </c>
      <c r="F118" s="6047">
        <v>0</v>
      </c>
      <c r="G118" s="6048">
        <v>10</v>
      </c>
      <c r="H118" s="6049" t="s">
        <v>23</v>
      </c>
      <c r="I118" s="6050"/>
      <c r="J118" s="6051"/>
      <c r="K118" s="6052"/>
    </row>
    <row r="119" ht="22.5" customHeight="1">
      <c r="A119" s="6053"/>
      <c r="B119" s="6054"/>
      <c r="C119" s="6055" t="s">
        <v>131</v>
      </c>
      <c r="D119" s="4112">
        <v>0</v>
      </c>
      <c r="E119" s="6056" t="s">
        <v>22</v>
      </c>
      <c r="F119" s="6057">
        <f>IF(D116&lt;=D117,D116,D117)</f>
        <v>0</v>
      </c>
      <c r="G119" s="6058">
        <f>IF(D116&lt;=D117,D117,D116)</f>
        <v>0</v>
      </c>
      <c r="H119" s="6059" t="s">
        <v>23</v>
      </c>
      <c r="I119" s="6060"/>
      <c r="J119" s="6061"/>
      <c r="K119" s="6062"/>
    </row>
    <row r="120" ht="22.5" customHeight="1">
      <c r="A120" s="6063" t="s">
        <v>362</v>
      </c>
      <c r="B120" s="6064" t="s">
        <v>363</v>
      </c>
      <c r="C120" s="6065" t="s">
        <v>80</v>
      </c>
      <c r="D120" s="4920">
        <v>0</v>
      </c>
      <c r="E120" s="6066"/>
      <c r="F120" s="6067"/>
      <c r="G120" s="6068"/>
      <c r="H120" s="6069"/>
      <c r="I120" s="6070"/>
      <c r="J120" s="6071"/>
      <c r="K120" s="6072"/>
    </row>
    <row r="121" ht="22.5" customHeight="1">
      <c r="A121" s="6073"/>
      <c r="B121" s="6074"/>
      <c r="C121" s="6075" t="s">
        <v>82</v>
      </c>
      <c r="D121" s="4920">
        <v>0</v>
      </c>
      <c r="E121" s="6076"/>
      <c r="F121" s="6077"/>
      <c r="G121" s="6078"/>
      <c r="H121" s="6079"/>
      <c r="I121" s="6080"/>
      <c r="J121" s="6081"/>
      <c r="K121" s="6082"/>
    </row>
    <row r="122" ht="22.5" customHeight="1">
      <c r="A122" s="6083"/>
      <c r="B122" s="6084"/>
      <c r="C122" s="6085" t="s">
        <v>83</v>
      </c>
      <c r="D122" s="4920">
        <f>IF(D121=0,0,D120/D121-1)*100</f>
        <v>0</v>
      </c>
      <c r="E122" s="6086" t="s">
        <v>22</v>
      </c>
      <c r="F122" s="6087">
        <v>0</v>
      </c>
      <c r="G122" s="6088">
        <v>15</v>
      </c>
      <c r="H122" s="6089" t="s">
        <v>23</v>
      </c>
      <c r="I122" s="6090"/>
      <c r="J122" s="6091"/>
      <c r="K122" s="6092"/>
    </row>
    <row r="123" ht="22.5" customHeight="1">
      <c r="A123" s="6093" t="s">
        <v>159</v>
      </c>
      <c r="B123" s="6094" t="s">
        <v>160</v>
      </c>
      <c r="C123" s="6095" t="s">
        <v>80</v>
      </c>
      <c r="D123" s="4920">
        <v>0</v>
      </c>
      <c r="E123" s="6096" t="s">
        <v>22</v>
      </c>
      <c r="F123" s="6097">
        <v>72000</v>
      </c>
      <c r="G123" s="6098">
        <v>150000</v>
      </c>
      <c r="H123" s="6099" t="s">
        <v>23</v>
      </c>
      <c r="I123" s="6100"/>
      <c r="J123" s="6101"/>
      <c r="K123" s="6102"/>
    </row>
    <row r="124" ht="22.5" customHeight="1">
      <c r="A124" s="6103"/>
      <c r="B124" s="6104"/>
      <c r="C124" s="6105" t="s">
        <v>82</v>
      </c>
      <c r="D124" s="4920">
        <v>0</v>
      </c>
      <c r="E124" s="6106"/>
      <c r="F124" s="6107"/>
      <c r="G124" s="6108"/>
      <c r="H124" s="6109"/>
      <c r="I124" s="6110"/>
      <c r="J124" s="6111"/>
      <c r="K124" s="6112"/>
    </row>
    <row r="125" ht="22.5" customHeight="1">
      <c r="A125" s="6113"/>
      <c r="B125" s="6114"/>
      <c r="C125" s="6115" t="s">
        <v>83</v>
      </c>
      <c r="D125" s="4920">
        <f>IF(D124=0,0,D123/D124-1)*100</f>
        <v>0</v>
      </c>
      <c r="E125" s="6116" t="s">
        <v>22</v>
      </c>
      <c r="F125" s="6117">
        <v>3</v>
      </c>
      <c r="G125" s="6118">
        <v>10</v>
      </c>
      <c r="H125" s="6119" t="s">
        <v>23</v>
      </c>
      <c r="I125" s="6120"/>
      <c r="J125" s="6121"/>
      <c r="K125" s="6122"/>
    </row>
    <row r="126" ht="22.5" customHeight="1">
      <c r="A126" s="6123" t="s">
        <v>161</v>
      </c>
      <c r="B126" s="6124"/>
      <c r="C126" s="6125"/>
      <c r="D126" s="6126"/>
      <c r="E126" s="6127"/>
      <c r="F126" s="6128"/>
      <c r="G126" s="6129"/>
      <c r="H126" s="6130"/>
      <c r="I126" s="6131"/>
      <c r="J126" s="6132"/>
      <c r="K126" s="6133"/>
    </row>
    <row r="127" ht="22.5" customHeight="1">
      <c r="A127" s="6134" t="s">
        <v>364</v>
      </c>
      <c r="B127" s="6135" t="s">
        <v>365</v>
      </c>
      <c r="C127" s="6136" t="s">
        <v>164</v>
      </c>
      <c r="D127" s="4920">
        <f>IF(D108=0,0,D116/D108)*100</f>
        <v>0</v>
      </c>
      <c r="E127" s="6137" t="s">
        <v>22</v>
      </c>
      <c r="F127" s="6138">
        <v>95</v>
      </c>
      <c r="G127" s="6139">
        <v>100</v>
      </c>
      <c r="H127" s="6140" t="s">
        <v>23</v>
      </c>
      <c r="I127" s="6141"/>
      <c r="J127" s="6142"/>
      <c r="K127" s="6143"/>
    </row>
    <row r="128" ht="22.5" customHeight="1">
      <c r="A128" s="6144" t="s">
        <v>167</v>
      </c>
      <c r="B128" s="6145" t="s">
        <v>366</v>
      </c>
      <c r="C128" s="6146" t="s">
        <v>80</v>
      </c>
      <c r="D128" s="4920">
        <f>IF(D119=0,0,D120/D119)</f>
        <v>0</v>
      </c>
      <c r="E128" s="6147" t="s">
        <v>22</v>
      </c>
      <c r="F128" s="6148">
        <v>0</v>
      </c>
      <c r="G128" s="6149">
        <v>0</v>
      </c>
      <c r="H128" s="6150" t="s">
        <v>23</v>
      </c>
      <c r="I128" s="6151"/>
      <c r="J128" s="6152"/>
      <c r="K128" s="6153"/>
    </row>
    <row r="129" ht="22.5" customHeight="1">
      <c r="A129" s="6154"/>
      <c r="B129" s="6155"/>
      <c r="C129" s="6156" t="s">
        <v>82</v>
      </c>
      <c r="D129" s="4920">
        <v>0</v>
      </c>
      <c r="E129" s="6157"/>
      <c r="F129" s="6158"/>
      <c r="G129" s="6159"/>
      <c r="H129" s="6160"/>
      <c r="I129" s="6161"/>
      <c r="J129" s="6162"/>
      <c r="K129" s="6163"/>
    </row>
    <row r="130" ht="22.5" customHeight="1">
      <c r="A130" s="6164"/>
      <c r="B130" s="6165"/>
      <c r="C130" s="6166" t="s">
        <v>83</v>
      </c>
      <c r="D130" s="4920">
        <f>IF(D129=0,0,D128/D129-1)*100</f>
        <v>0</v>
      </c>
      <c r="E130" s="6167" t="s">
        <v>22</v>
      </c>
      <c r="F130" s="6168">
        <v>0</v>
      </c>
      <c r="G130" s="6169">
        <v>10</v>
      </c>
      <c r="H130" s="6170" t="s">
        <v>23</v>
      </c>
      <c r="I130" s="6171"/>
      <c r="J130" s="6172"/>
      <c r="K130" s="6173"/>
    </row>
    <row r="131" ht="22.5" customHeight="1">
      <c r="A131" s="6174" t="s">
        <v>173</v>
      </c>
      <c r="B131" s="6175" t="s">
        <v>367</v>
      </c>
      <c r="C131" s="6176" t="s">
        <v>80</v>
      </c>
      <c r="D131" s="4920">
        <f>IF(D8+D102=0,0,D31/((D8+D102)/2))*100</f>
        <v>0</v>
      </c>
      <c r="E131" s="6177" t="s">
        <v>22</v>
      </c>
      <c r="F131" s="6178">
        <v>0.35</v>
      </c>
      <c r="G131" s="6179">
        <v>3.1</v>
      </c>
      <c r="H131" s="6180" t="s">
        <v>23</v>
      </c>
      <c r="I131" s="6181"/>
      <c r="J131" s="6182"/>
      <c r="K131" s="6183"/>
    </row>
    <row r="132" ht="22.5" customHeight="1">
      <c r="A132" s="6184"/>
      <c r="B132" s="6185"/>
      <c r="C132" s="6186" t="s">
        <v>82</v>
      </c>
      <c r="D132" s="4920">
        <v>0</v>
      </c>
      <c r="E132" s="6187"/>
      <c r="F132" s="6188"/>
      <c r="G132" s="6189"/>
      <c r="H132" s="6190"/>
      <c r="I132" s="6191"/>
      <c r="J132" s="6192"/>
      <c r="K132" s="6193"/>
    </row>
    <row r="133" ht="22.5" customHeight="1">
      <c r="A133" s="6194" t="s">
        <v>368</v>
      </c>
      <c r="B133" s="6195" t="s">
        <v>369</v>
      </c>
      <c r="C133" s="6196" t="s">
        <v>80</v>
      </c>
      <c r="D133" s="4920">
        <f>IF(D115=0,0,D92/D115)</f>
        <v>0</v>
      </c>
      <c r="E133" s="6197" t="s">
        <v>22</v>
      </c>
      <c r="F133" s="6198">
        <v>45000</v>
      </c>
      <c r="G133" s="6199">
        <v>140000</v>
      </c>
      <c r="H133" s="6200" t="s">
        <v>23</v>
      </c>
      <c r="I133" s="6201"/>
      <c r="J133" s="6202"/>
      <c r="K133" s="6203"/>
    </row>
    <row r="134" ht="22.5" customHeight="1">
      <c r="A134" s="6204"/>
      <c r="B134" s="6205"/>
      <c r="C134" s="6206" t="s">
        <v>82</v>
      </c>
      <c r="D134" s="4920">
        <v>0</v>
      </c>
      <c r="E134" s="6207"/>
      <c r="F134" s="6208"/>
      <c r="G134" s="6209"/>
      <c r="H134" s="6210"/>
      <c r="I134" s="6211"/>
      <c r="J134" s="6212"/>
      <c r="K134" s="6213"/>
    </row>
    <row r="135" ht="22.5" customHeight="1">
      <c r="A135" s="6214"/>
      <c r="B135" s="6215"/>
      <c r="C135" s="6216" t="s">
        <v>83</v>
      </c>
      <c r="D135" s="4920">
        <f>IF(D134=0,0,D133/D134-1)*100</f>
        <v>0</v>
      </c>
      <c r="E135" s="6217" t="s">
        <v>22</v>
      </c>
      <c r="F135" s="6218">
        <v>3</v>
      </c>
      <c r="G135" s="6219">
        <v>5</v>
      </c>
      <c r="H135" s="6220" t="s">
        <v>23</v>
      </c>
      <c r="I135" s="6221"/>
      <c r="J135" s="6222"/>
      <c r="K135" s="6223"/>
    </row>
    <row r="136" ht="22.5" customHeight="1">
      <c r="A136" s="6224" t="s">
        <v>370</v>
      </c>
      <c r="B136" s="6225" t="s">
        <v>329</v>
      </c>
      <c r="C136" s="6226" t="s">
        <v>330</v>
      </c>
      <c r="D136" s="4920">
        <v>0</v>
      </c>
      <c r="E136" s="6227"/>
      <c r="F136" s="6228"/>
      <c r="G136" s="6229"/>
      <c r="H136" s="6230"/>
      <c r="I136" s="6231"/>
      <c r="J136" s="6232"/>
      <c r="K136" s="6233"/>
    </row>
    <row r="137" ht="22.5" customHeight="1">
      <c r="A137" s="6234"/>
      <c r="B137" s="6235"/>
      <c r="C137" s="6236" t="s">
        <v>331</v>
      </c>
      <c r="D137" s="4920">
        <v>0</v>
      </c>
      <c r="E137" s="6237"/>
      <c r="F137" s="6238"/>
      <c r="G137" s="6239"/>
      <c r="H137" s="6240"/>
      <c r="I137" s="6241"/>
      <c r="J137" s="6242"/>
      <c r="K137" s="6243"/>
    </row>
    <row r="138" ht="22.5" customHeight="1">
      <c r="A138" s="6244"/>
      <c r="B138" s="6245"/>
      <c r="C138" s="6246" t="s">
        <v>332</v>
      </c>
      <c r="D138" s="4920">
        <f>IF(D136=0,0,D137/D136)*100</f>
        <v>0</v>
      </c>
      <c r="E138" s="6247" t="s">
        <v>22</v>
      </c>
      <c r="F138" s="6248">
        <v>90</v>
      </c>
      <c r="G138" s="6249">
        <v>110</v>
      </c>
      <c r="H138" s="6250" t="s">
        <v>23</v>
      </c>
      <c r="I138" s="6251"/>
      <c r="J138" s="6252"/>
      <c r="K138" s="6253"/>
    </row>
    <row r="139" ht="22.5" customHeight="1">
      <c r="A139" s="6254" t="s">
        <v>371</v>
      </c>
      <c r="B139" s="6255" t="s">
        <v>372</v>
      </c>
      <c r="C139" s="6256" t="s">
        <v>80</v>
      </c>
      <c r="D139" s="4920">
        <f>IF(D128=0,0,D133/D128*100)</f>
        <v>0</v>
      </c>
      <c r="E139" s="6257" t="s">
        <v>22</v>
      </c>
      <c r="F139" s="6258">
        <v>40</v>
      </c>
      <c r="G139" s="6259">
        <v>100</v>
      </c>
      <c r="H139" s="6260" t="s">
        <v>23</v>
      </c>
      <c r="I139" s="6261"/>
      <c r="J139" s="6262"/>
      <c r="K139" s="6263"/>
    </row>
    <row r="140" ht="22.5" customHeight="1">
      <c r="A140" s="6264"/>
      <c r="B140" s="6265"/>
      <c r="C140" s="6266" t="s">
        <v>82</v>
      </c>
      <c r="D140" s="4920">
        <f>IF(D129=0,0,D134/D129*100)</f>
        <v>0</v>
      </c>
      <c r="E140" s="6267"/>
      <c r="F140" s="6268"/>
      <c r="G140" s="6269"/>
      <c r="H140" s="6270"/>
      <c r="I140" s="6271"/>
      <c r="J140" s="6272"/>
      <c r="K140" s="6273"/>
    </row>
    <row r="141" ht="22.5" customHeight="1">
      <c r="A141" s="6274"/>
      <c r="B141" s="6275"/>
      <c r="C141" s="6276" t="s">
        <v>188</v>
      </c>
      <c r="D141" s="4920">
        <f>D139-D140</f>
        <v>0</v>
      </c>
      <c r="E141" s="6277" t="s">
        <v>22</v>
      </c>
      <c r="F141" s="6278">
        <v>-10</v>
      </c>
      <c r="G141" s="6279">
        <v>10</v>
      </c>
      <c r="H141" s="6280" t="s">
        <v>23</v>
      </c>
      <c r="I141" s="6281"/>
      <c r="J141" s="6282"/>
      <c r="K141" s="6283"/>
    </row>
    <row r="142" ht="22.5" customHeight="1">
      <c r="A142" s="6284" t="s">
        <v>373</v>
      </c>
      <c r="B142" s="6285" t="s">
        <v>374</v>
      </c>
      <c r="C142" s="6286" t="s">
        <v>80</v>
      </c>
      <c r="D142" s="4920">
        <v>0</v>
      </c>
      <c r="E142" s="6287" t="s">
        <v>22</v>
      </c>
      <c r="F142" s="6288">
        <v>24</v>
      </c>
      <c r="G142" s="6289">
        <v>24</v>
      </c>
      <c r="H142" s="6290" t="s">
        <v>23</v>
      </c>
      <c r="I142" s="6291"/>
      <c r="J142" s="6292"/>
      <c r="K142" s="6293"/>
    </row>
    <row r="143" ht="22.5" customHeight="1">
      <c r="A143" s="6294"/>
      <c r="B143" s="6295"/>
      <c r="C143" s="6296" t="s">
        <v>82</v>
      </c>
      <c r="D143" s="4920">
        <v>0</v>
      </c>
      <c r="E143" s="6297"/>
      <c r="F143" s="6298"/>
      <c r="G143" s="6299"/>
      <c r="H143" s="6300"/>
      <c r="I143" s="6301"/>
      <c r="J143" s="6302"/>
      <c r="K143" s="6303"/>
    </row>
    <row r="144" ht="22.5" customHeight="1">
      <c r="A144" s="6304"/>
      <c r="B144" s="6305"/>
      <c r="C144" s="6306" t="s">
        <v>188</v>
      </c>
      <c r="D144" s="4920">
        <f>D142-D143</f>
        <v>0</v>
      </c>
      <c r="E144" s="6307" t="s">
        <v>22</v>
      </c>
      <c r="F144" s="6308">
        <v>-1</v>
      </c>
      <c r="G144" s="6309">
        <v>1</v>
      </c>
      <c r="H144" s="6310" t="s">
        <v>23</v>
      </c>
      <c r="I144" s="6311"/>
      <c r="J144" s="6312"/>
      <c r="K144" s="6313"/>
    </row>
    <row r="145" ht="22.5" customHeight="1">
      <c r="A145" s="6314" t="s">
        <v>375</v>
      </c>
      <c r="B145" s="6315" t="s">
        <v>376</v>
      </c>
      <c r="C145" s="6316" t="s">
        <v>200</v>
      </c>
      <c r="D145" s="4920">
        <f>D120*0.24</f>
        <v>0</v>
      </c>
      <c r="E145" s="6317"/>
      <c r="F145" s="6318"/>
      <c r="G145" s="6319"/>
      <c r="H145" s="6320"/>
      <c r="I145" s="6321"/>
      <c r="J145" s="6322"/>
      <c r="K145" s="6323"/>
    </row>
    <row r="146" ht="22.5" customHeight="1">
      <c r="A146" s="6324"/>
      <c r="B146" s="6325"/>
      <c r="C146" s="6326" t="s">
        <v>377</v>
      </c>
      <c r="D146" s="4920">
        <v>0</v>
      </c>
      <c r="E146" s="6327" t="s">
        <v>22</v>
      </c>
      <c r="F146" s="6328">
        <v>-2</v>
      </c>
      <c r="G146" s="6329">
        <v>2</v>
      </c>
      <c r="H146" s="6330" t="s">
        <v>23</v>
      </c>
      <c r="I146" s="6331"/>
      <c r="J146" s="6332"/>
      <c r="K146" s="6333"/>
    </row>
    <row r="147" ht="22.5" customHeight="1">
      <c r="A147" s="6334" t="s">
        <v>378</v>
      </c>
      <c r="B147" s="6335" t="s">
        <v>334</v>
      </c>
      <c r="C147" s="6336" t="s">
        <v>204</v>
      </c>
      <c r="D147" s="4920">
        <v>0</v>
      </c>
      <c r="E147" s="6337"/>
      <c r="F147" s="6338"/>
      <c r="G147" s="6339"/>
      <c r="H147" s="6340"/>
      <c r="I147" s="6341"/>
      <c r="J147" s="6342"/>
      <c r="K147" s="6343"/>
    </row>
    <row r="148" ht="22.5" customHeight="1">
      <c r="A148" s="6344"/>
      <c r="B148" s="6345"/>
      <c r="C148" s="6346" t="s">
        <v>205</v>
      </c>
      <c r="D148" s="4920">
        <v>0</v>
      </c>
      <c r="E148" s="6347"/>
      <c r="F148" s="6348"/>
      <c r="G148" s="6349"/>
      <c r="H148" s="6350"/>
      <c r="I148" s="6351"/>
      <c r="J148" s="6352"/>
      <c r="K148" s="6353"/>
    </row>
    <row r="149" ht="22.5" customHeight="1">
      <c r="A149" s="6354"/>
      <c r="B149" s="6355"/>
      <c r="C149" s="6356" t="s">
        <v>21</v>
      </c>
      <c r="D149" s="5440">
        <f>D147-D148</f>
        <v>0</v>
      </c>
      <c r="E149" s="6357" t="s">
        <v>22</v>
      </c>
      <c r="F149" s="6358">
        <v>0</v>
      </c>
      <c r="G149" s="6359">
        <v>0</v>
      </c>
      <c r="H149" s="6360" t="s">
        <v>23</v>
      </c>
      <c r="I149" s="6361"/>
      <c r="J149" s="6362"/>
      <c r="K149" s="6363"/>
    </row>
    <row r="150" ht="22.5" customHeight="1">
      <c r="A150" s="6364" t="s">
        <v>210</v>
      </c>
      <c r="B150" s="6365"/>
      <c r="C150" s="6366"/>
      <c r="D150" s="6367"/>
      <c r="E150" s="6368"/>
      <c r="F150" s="6369"/>
      <c r="G150" s="6370"/>
      <c r="H150" s="6371"/>
      <c r="I150" s="6372"/>
      <c r="J150" s="6373"/>
      <c r="K150" s="6374"/>
    </row>
    <row r="151" ht="22.5" customHeight="1">
      <c r="A151" s="6375" t="s">
        <v>211</v>
      </c>
      <c r="B151" s="6376" t="s">
        <v>379</v>
      </c>
      <c r="C151" s="6377" t="s">
        <v>213</v>
      </c>
      <c r="D151" s="4112">
        <v>0</v>
      </c>
      <c r="E151" s="6378"/>
      <c r="F151" s="6379"/>
      <c r="G151" s="6380"/>
      <c r="H151" s="6381"/>
      <c r="I151" s="6382"/>
      <c r="J151" s="6383"/>
      <c r="K151" s="6384"/>
    </row>
    <row r="152" ht="22.5" customHeight="1">
      <c r="A152" s="6385"/>
      <c r="B152" s="6386"/>
      <c r="C152" s="6387" t="s">
        <v>214</v>
      </c>
      <c r="D152" s="4112">
        <v>0</v>
      </c>
      <c r="E152" s="6388"/>
      <c r="F152" s="6389"/>
      <c r="G152" s="6390"/>
      <c r="H152" s="6391"/>
      <c r="I152" s="6392"/>
      <c r="J152" s="6393"/>
      <c r="K152" s="6394"/>
    </row>
    <row r="153" ht="22.5" customHeight="1">
      <c r="A153" s="6395"/>
      <c r="B153" s="6396"/>
      <c r="C153" s="6397" t="s">
        <v>83</v>
      </c>
      <c r="D153" s="6398">
        <f>IF(D152=0,0,D151/D152-1)*100</f>
        <v>0</v>
      </c>
      <c r="E153" s="6399" t="s">
        <v>22</v>
      </c>
      <c r="F153" s="6400">
        <v>0</v>
      </c>
      <c r="G153" s="6401">
        <v>10</v>
      </c>
      <c r="H153" s="6402" t="s">
        <v>23</v>
      </c>
      <c r="I153" s="6403"/>
      <c r="J153" s="6404"/>
      <c r="K153" s="6405"/>
    </row>
    <row r="154" ht="22.5" customHeight="1">
      <c r="A154" s="6406"/>
      <c r="B154" s="6407"/>
      <c r="C154" s="6408" t="s">
        <v>215</v>
      </c>
      <c r="D154" s="6398">
        <f>IF(D105=0,0,D151/D105*100)</f>
        <v>0</v>
      </c>
      <c r="E154" s="6409" t="s">
        <v>22</v>
      </c>
      <c r="F154" s="6410">
        <v>50</v>
      </c>
      <c r="G154" s="6411">
        <v>99</v>
      </c>
      <c r="H154" s="6412" t="s">
        <v>23</v>
      </c>
      <c r="I154" s="6413"/>
      <c r="J154" s="6414"/>
      <c r="K154" s="6415"/>
    </row>
    <row r="155" ht="22.5" customHeight="1">
      <c r="A155" s="6416" t="s">
        <v>216</v>
      </c>
      <c r="B155" s="6417" t="s">
        <v>87</v>
      </c>
      <c r="C155" s="6418" t="s">
        <v>218</v>
      </c>
      <c r="D155" s="4920">
        <v>0</v>
      </c>
      <c r="E155" s="6419"/>
      <c r="F155" s="6420"/>
      <c r="G155" s="6421"/>
      <c r="H155" s="6422"/>
      <c r="I155" s="6423"/>
      <c r="J155" s="6424"/>
      <c r="K155" s="6425"/>
    </row>
    <row r="156" ht="22.5" customHeight="1">
      <c r="A156" s="6426"/>
      <c r="B156" s="6427"/>
      <c r="C156" s="6428" t="s">
        <v>221</v>
      </c>
      <c r="D156" s="4920">
        <v>0</v>
      </c>
      <c r="E156" s="6429"/>
      <c r="F156" s="6430"/>
      <c r="G156" s="6431"/>
      <c r="H156" s="6432"/>
      <c r="I156" s="6433"/>
      <c r="J156" s="6434"/>
      <c r="K156" s="6435"/>
    </row>
    <row r="157" ht="22.5" customHeight="1">
      <c r="A157" s="6436"/>
      <c r="B157" s="6437"/>
      <c r="C157" s="6438" t="s">
        <v>83</v>
      </c>
      <c r="D157" s="4920">
        <f>IF(D156=0,0,D155/D156-1)*100</f>
        <v>0</v>
      </c>
      <c r="E157" s="6439" t="s">
        <v>22</v>
      </c>
      <c r="F157" s="6440">
        <v>0</v>
      </c>
      <c r="G157" s="6441">
        <v>30</v>
      </c>
      <c r="H157" s="6442" t="s">
        <v>23</v>
      </c>
      <c r="I157" s="6443"/>
      <c r="J157" s="6444"/>
      <c r="K157" s="6445"/>
    </row>
    <row r="158" ht="22.5" customHeight="1">
      <c r="A158" s="6446" t="s">
        <v>223</v>
      </c>
      <c r="B158" s="6447" t="s">
        <v>224</v>
      </c>
      <c r="C158" s="6448" t="s">
        <v>225</v>
      </c>
      <c r="D158" s="4920">
        <f>IF(D151=0,0,D155/D151)</f>
        <v>0</v>
      </c>
      <c r="E158" s="6449"/>
      <c r="F158" s="6450"/>
      <c r="G158" s="6451"/>
      <c r="H158" s="6452"/>
      <c r="I158" s="6453"/>
      <c r="J158" s="6454"/>
      <c r="K158" s="6455"/>
    </row>
    <row r="159" ht="22.5" customHeight="1">
      <c r="A159" s="6456"/>
      <c r="B159" s="6457"/>
      <c r="C159" s="6458" t="s">
        <v>226</v>
      </c>
      <c r="D159" s="4920">
        <f>IF(D152=0,0,D156/D152)</f>
        <v>0</v>
      </c>
      <c r="E159" s="6459"/>
      <c r="F159" s="6460"/>
      <c r="G159" s="6461"/>
      <c r="H159" s="6462"/>
      <c r="I159" s="6463"/>
      <c r="J159" s="6464"/>
      <c r="K159" s="6465"/>
    </row>
    <row r="160" ht="22.5" customHeight="1">
      <c r="A160" s="6466"/>
      <c r="B160" s="6467"/>
      <c r="C160" s="6468" t="s">
        <v>83</v>
      </c>
      <c r="D160" s="4920">
        <f>IF(D159=0,0,D158/D159-1)*100</f>
        <v>0</v>
      </c>
      <c r="E160" s="6469" t="s">
        <v>22</v>
      </c>
      <c r="F160" s="6470">
        <v>0</v>
      </c>
      <c r="G160" s="6471">
        <v>20</v>
      </c>
      <c r="H160" s="6472" t="s">
        <v>23</v>
      </c>
      <c r="I160" s="6473"/>
      <c r="J160" s="6474"/>
      <c r="K160" s="6475"/>
    </row>
    <row r="161" ht="22.5" customHeight="1">
      <c r="A161" s="6476" t="s">
        <v>227</v>
      </c>
      <c r="B161" s="6477"/>
      <c r="C161" s="6478"/>
      <c r="D161" s="6479"/>
      <c r="E161" s="6480"/>
      <c r="F161" s="6481"/>
      <c r="G161" s="6482"/>
      <c r="H161" s="6483"/>
      <c r="I161" s="6484"/>
      <c r="J161" s="6485"/>
      <c r="K161" s="6486"/>
    </row>
    <row r="162" ht="22.5" customHeight="1">
      <c r="A162" s="6487" t="s">
        <v>228</v>
      </c>
      <c r="B162" s="6488" t="s">
        <v>229</v>
      </c>
      <c r="C162" s="6489" t="s">
        <v>230</v>
      </c>
      <c r="D162" s="4920">
        <v>0</v>
      </c>
      <c r="E162" s="6490" t="s">
        <v>22</v>
      </c>
      <c r="F162" s="6491">
        <v>0</v>
      </c>
      <c r="G162" s="6492">
        <v>0</v>
      </c>
      <c r="H162" s="6493" t="s">
        <v>23</v>
      </c>
      <c r="I162" s="6494"/>
      <c r="J162" s="6495"/>
      <c r="K162" s="6496"/>
    </row>
    <row r="163" ht="22.5" customHeight="1">
      <c r="A163" s="6497"/>
      <c r="B163" s="6498"/>
      <c r="C163" s="6499" t="s">
        <v>231</v>
      </c>
      <c r="D163" s="4920">
        <v>0</v>
      </c>
      <c r="E163" s="6500" t="s">
        <v>22</v>
      </c>
      <c r="F163" s="6501">
        <v>0</v>
      </c>
      <c r="G163" s="6502">
        <v>0</v>
      </c>
      <c r="H163" s="6503" t="s">
        <v>23</v>
      </c>
      <c r="I163" s="6504"/>
      <c r="J163" s="6505"/>
      <c r="K163" s="6506"/>
    </row>
    <row r="164" ht="22.5" customHeight="1">
      <c r="A164" s="6507" t="s">
        <v>232</v>
      </c>
      <c r="B164" s="6508" t="s">
        <v>229</v>
      </c>
      <c r="C164" s="6509" t="s">
        <v>233</v>
      </c>
      <c r="D164" s="4920">
        <v>0</v>
      </c>
      <c r="E164" s="6510" t="s">
        <v>22</v>
      </c>
      <c r="F164" s="6511">
        <v>0</v>
      </c>
      <c r="G164" s="6512">
        <v>0</v>
      </c>
      <c r="H164" s="6513" t="s">
        <v>23</v>
      </c>
      <c r="I164" s="6514"/>
      <c r="J164" s="6515"/>
      <c r="K164" s="6516"/>
    </row>
    <row r="165" ht="22.5" customHeight="1">
      <c r="A165" s="6517"/>
      <c r="B165" s="6518"/>
      <c r="C165" s="6519" t="s">
        <v>234</v>
      </c>
      <c r="D165" s="4920">
        <v>0</v>
      </c>
      <c r="E165" s="6520" t="s">
        <v>22</v>
      </c>
      <c r="F165" s="6521">
        <v>0</v>
      </c>
      <c r="G165" s="6522">
        <v>0</v>
      </c>
      <c r="H165" s="6523" t="s">
        <v>23</v>
      </c>
      <c r="I165" s="6524"/>
      <c r="J165" s="6525"/>
      <c r="K165" s="6526"/>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6:A18"/>
    <mergeCell ref="B16:B18"/>
    <mergeCell ref="A20:A24"/>
    <mergeCell ref="B20:B24"/>
    <mergeCell ref="A25:A27"/>
    <mergeCell ref="B25:B27"/>
    <mergeCell ref="A28:A30"/>
    <mergeCell ref="B28:B30"/>
    <mergeCell ref="A31:A33"/>
    <mergeCell ref="B31:B33"/>
    <mergeCell ref="A34:A38"/>
    <mergeCell ref="B34:B38"/>
    <mergeCell ref="A39:A43"/>
    <mergeCell ref="B39:B43"/>
    <mergeCell ref="A45:A49"/>
    <mergeCell ref="B45:B49"/>
    <mergeCell ref="A50:A56"/>
    <mergeCell ref="B50:B56"/>
    <mergeCell ref="A57:A61"/>
    <mergeCell ref="B57:B61"/>
    <mergeCell ref="A62:A64"/>
    <mergeCell ref="B62:B64"/>
    <mergeCell ref="A65:A67"/>
    <mergeCell ref="B65:B67"/>
    <mergeCell ref="A68:A70"/>
    <mergeCell ref="B68:B70"/>
    <mergeCell ref="A71:A74"/>
    <mergeCell ref="B71:B74"/>
    <mergeCell ref="A75:A79"/>
    <mergeCell ref="B75:B79"/>
    <mergeCell ref="A80:A84"/>
    <mergeCell ref="B80:B84"/>
    <mergeCell ref="A85:A90"/>
    <mergeCell ref="B85:B90"/>
    <mergeCell ref="A91:A95"/>
    <mergeCell ref="B91:B95"/>
    <mergeCell ref="A96:A100"/>
    <mergeCell ref="B96:B100"/>
    <mergeCell ref="A101:A103"/>
    <mergeCell ref="B101:B103"/>
    <mergeCell ref="A105:A107"/>
    <mergeCell ref="B105:B107"/>
    <mergeCell ref="A108:A111"/>
    <mergeCell ref="B108:B111"/>
    <mergeCell ref="A112:A115"/>
    <mergeCell ref="B112:B115"/>
    <mergeCell ref="A116:A119"/>
    <mergeCell ref="B116:B119"/>
    <mergeCell ref="A120:A122"/>
    <mergeCell ref="B120:B122"/>
    <mergeCell ref="A123:A125"/>
    <mergeCell ref="B123:B125"/>
    <mergeCell ref="A128:A130"/>
    <mergeCell ref="B128:B130"/>
    <mergeCell ref="A131:A132"/>
    <mergeCell ref="B131:B132"/>
    <mergeCell ref="A133:A135"/>
    <mergeCell ref="B133:B135"/>
    <mergeCell ref="A136:A138"/>
    <mergeCell ref="B136:B138"/>
    <mergeCell ref="A139:A141"/>
    <mergeCell ref="B139:B141"/>
    <mergeCell ref="A142:A144"/>
    <mergeCell ref="B142:B144"/>
    <mergeCell ref="A145:A146"/>
    <mergeCell ref="B145:B146"/>
    <mergeCell ref="A147:A149"/>
    <mergeCell ref="B147:B149"/>
    <mergeCell ref="A151:A154"/>
    <mergeCell ref="B151:B154"/>
    <mergeCell ref="A155:A157"/>
    <mergeCell ref="B155:B157"/>
    <mergeCell ref="A158:A160"/>
    <mergeCell ref="B158:B160"/>
    <mergeCell ref="A162:A163"/>
    <mergeCell ref="B162:B163"/>
    <mergeCell ref="A164:A165"/>
    <mergeCell ref="B164:B165"/>
  </mergeCells>
  <pageMargins left="1.18110236220472" right="1.18110236220472" top="1.18110236220472" bottom="1.18110236220472" header="0.51181" footer="0.51181"/>
  <pageSetup paperSize="9" pageOrder="overThenDown" orientation="portrait" errors="blank"/>
</worksheet>
</file>

<file path=xl/worksheets/sheet4.xml><?xml version="1.0" encoding="utf-8"?>
<worksheet xmlns="http://schemas.openxmlformats.org/spreadsheetml/2006/main" xmlns:r="http://schemas.openxmlformats.org/officeDocument/2006/relationships">
  <dimension ref="A1:K238"/>
  <sheetViews>
    <sheetView topLeftCell="A1" zoomScaleNormal="100" zoomScalePageLayoutView="60" workbookViewId="0">
      <pane topLeftCell="B183" activePane="bottomRight" state="frozen"/>
      <selection activeCell="A1" sqref="A1"/>
    </sheetView>
  </sheetViews>
  <sheetFormatPr defaultColWidth="8" defaultRowHeight="14.25"/>
  <cols>
    <col min="1" max="1" width="23.6627450980392" style="16"/>
    <col min="2" max="2" width="39.5803921568627" style="16"/>
    <col min="3" max="3" width="31.5490196078431" style="16"/>
    <col min="4" max="4" width="22.2274509803922" style="16"/>
    <col min="5" max="5" width="5.5921568627451" style="16"/>
    <col min="6" max="6" width="9.89411764705882" style="16"/>
    <col min="7" max="7" width="10.1803921568627" style="16"/>
    <col min="8" max="8" width="5.5921568627451" style="16"/>
    <col min="9" max="9" width="36.5686274509804" style="16"/>
    <col min="10" max="10" width="36.5686274509804" style="16"/>
    <col min="11" max="11" width="36.5686274509804" style="16"/>
  </cols>
  <sheetData>
    <row r="1" ht="38.25" customHeight="1">
      <c r="A1" s="6527" t="s">
        <v>380</v>
      </c>
      <c r="B1" s="6528"/>
      <c r="C1" s="6529"/>
      <c r="D1" s="6530"/>
      <c r="E1" s="6531"/>
      <c r="F1" s="6532"/>
      <c r="G1" s="6533"/>
      <c r="H1" s="6534"/>
      <c r="I1" s="6535"/>
      <c r="J1" s="6536"/>
      <c r="K1" s="6537"/>
    </row>
    <row r="2" ht="22.5" customHeight="1">
      <c r="A2" s="6538" t="s">
        <v>381</v>
      </c>
      <c r="B2" s="6539"/>
      <c r="C2" s="6540"/>
      <c r="D2" s="6541"/>
      <c r="E2" s="6542"/>
      <c r="F2" s="6543"/>
      <c r="G2" s="6544"/>
      <c r="H2" s="6545"/>
      <c r="I2" s="6546"/>
      <c r="J2" s="6547"/>
      <c r="K2" s="6548"/>
    </row>
    <row r="3" ht="22.5" customHeight="1">
      <c r="A3" s="6549" t="s">
        <v>2</v>
      </c>
      <c r="B3" s="6550"/>
      <c r="C3" s="6551"/>
      <c r="D3" s="6552"/>
      <c r="E3" s="6553"/>
      <c r="F3" s="6554"/>
      <c r="G3" s="6555"/>
      <c r="H3" s="6556"/>
      <c r="I3" s="6557"/>
      <c r="J3" s="6558"/>
      <c r="K3" s="6559" t="s">
        <v>3</v>
      </c>
    </row>
    <row r="4" ht="22.5" customHeight="1">
      <c r="A4" s="6560" t="s">
        <v>4</v>
      </c>
      <c r="B4" s="6561" t="s">
        <v>5</v>
      </c>
      <c r="C4" s="6562" t="s">
        <v>6</v>
      </c>
      <c r="D4" s="6563" t="s">
        <v>7</v>
      </c>
      <c r="E4" s="6564" t="s">
        <v>8</v>
      </c>
      <c r="F4" s="6565" t="s">
        <v>9</v>
      </c>
      <c r="G4" s="6566"/>
      <c r="H4" s="6567" t="s">
        <v>10</v>
      </c>
      <c r="I4" s="6568" t="s">
        <v>11</v>
      </c>
      <c r="J4" s="6569" t="s">
        <v>12</v>
      </c>
      <c r="K4" s="6570" t="s">
        <v>13</v>
      </c>
    </row>
    <row r="5" ht="22.5" customHeight="1">
      <c r="A5" s="6571"/>
      <c r="B5" s="6572"/>
      <c r="C5" s="6573"/>
      <c r="D5" s="6574"/>
      <c r="E5" s="6575"/>
      <c r="F5" s="6576" t="s">
        <v>14</v>
      </c>
      <c r="G5" s="6577" t="s">
        <v>15</v>
      </c>
      <c r="H5" s="6578"/>
      <c r="I5" s="6579"/>
      <c r="J5" s="6580"/>
      <c r="K5" s="6581"/>
    </row>
    <row r="6" ht="22.5" customHeight="1">
      <c r="A6" s="6582" t="s">
        <v>237</v>
      </c>
      <c r="B6" s="6583"/>
      <c r="C6" s="6584"/>
      <c r="D6" s="6585"/>
      <c r="E6" s="6586"/>
      <c r="F6" s="6587"/>
      <c r="G6" s="6588"/>
      <c r="H6" s="6589"/>
      <c r="I6" s="6590"/>
      <c r="J6" s="6591"/>
      <c r="K6" s="6592"/>
    </row>
    <row r="7" ht="22.5" customHeight="1">
      <c r="A7" s="6593" t="s">
        <v>17</v>
      </c>
      <c r="B7" s="6594" t="s">
        <v>18</v>
      </c>
      <c r="C7" s="6595" t="s">
        <v>19</v>
      </c>
      <c r="D7" s="703">
        <v>43469.66</v>
      </c>
      <c r="E7" s="6596"/>
      <c r="F7" s="6597"/>
      <c r="G7" s="6598"/>
      <c r="H7" s="6599"/>
      <c r="I7" s="6600"/>
      <c r="J7" s="6601"/>
      <c r="K7" s="6602"/>
    </row>
    <row r="8" ht="22.5" customHeight="1">
      <c r="A8" s="6603"/>
      <c r="B8" s="6604"/>
      <c r="C8" s="6605" t="s">
        <v>20</v>
      </c>
      <c r="D8" s="703">
        <v>43469.66</v>
      </c>
      <c r="E8" s="6606"/>
      <c r="F8" s="6607"/>
      <c r="G8" s="6608"/>
      <c r="H8" s="6609"/>
      <c r="I8" s="6610"/>
      <c r="J8" s="6611"/>
      <c r="K8" s="6612"/>
    </row>
    <row r="9" ht="22.5" customHeight="1">
      <c r="A9" s="6613"/>
      <c r="B9" s="6614"/>
      <c r="C9" s="6615" t="s">
        <v>21</v>
      </c>
      <c r="D9" s="703">
        <f>D7-D8</f>
        <v>0</v>
      </c>
      <c r="E9" s="6616" t="s">
        <v>22</v>
      </c>
      <c r="F9" s="6617">
        <v>0</v>
      </c>
      <c r="G9" s="6618">
        <v>0</v>
      </c>
      <c r="H9" s="6619" t="s">
        <v>23</v>
      </c>
      <c r="I9" s="6620"/>
      <c r="J9" s="6621"/>
      <c r="K9" s="6622"/>
    </row>
    <row r="10" ht="22.5" customHeight="1">
      <c r="A10" s="6623" t="s">
        <v>24</v>
      </c>
      <c r="B10" s="6624" t="s">
        <v>25</v>
      </c>
      <c r="C10" s="6625" t="s">
        <v>19</v>
      </c>
      <c r="D10" s="703">
        <v>0</v>
      </c>
      <c r="E10" s="6626"/>
      <c r="F10" s="6627"/>
      <c r="G10" s="6628"/>
      <c r="H10" s="6629"/>
      <c r="I10" s="6630"/>
      <c r="J10" s="6631"/>
      <c r="K10" s="6632"/>
    </row>
    <row r="11" ht="22.5" customHeight="1">
      <c r="A11" s="6633"/>
      <c r="B11" s="6634"/>
      <c r="C11" s="6635" t="s">
        <v>20</v>
      </c>
      <c r="D11" s="703">
        <v>0</v>
      </c>
      <c r="E11" s="6636"/>
      <c r="F11" s="6637"/>
      <c r="G11" s="6638"/>
      <c r="H11" s="6639"/>
      <c r="I11" s="6640"/>
      <c r="J11" s="6641"/>
      <c r="K11" s="6642"/>
    </row>
    <row r="12" ht="22.5" customHeight="1">
      <c r="A12" s="6643"/>
      <c r="B12" s="6644"/>
      <c r="C12" s="6645" t="s">
        <v>21</v>
      </c>
      <c r="D12" s="703">
        <f>D10-D11</f>
        <v>0</v>
      </c>
      <c r="E12" s="6646" t="s">
        <v>22</v>
      </c>
      <c r="F12" s="6647">
        <v>0</v>
      </c>
      <c r="G12" s="6648">
        <v>0</v>
      </c>
      <c r="H12" s="6649" t="s">
        <v>23</v>
      </c>
      <c r="I12" s="6650"/>
      <c r="J12" s="6651"/>
      <c r="K12" s="6652"/>
    </row>
    <row r="13" ht="22.5" customHeight="1">
      <c r="A13" s="6653" t="s">
        <v>26</v>
      </c>
      <c r="B13" s="6654" t="s">
        <v>27</v>
      </c>
      <c r="C13" s="6655" t="s">
        <v>28</v>
      </c>
      <c r="D13" s="703">
        <v>0</v>
      </c>
      <c r="E13" s="6656"/>
      <c r="F13" s="6657"/>
      <c r="G13" s="6658"/>
      <c r="H13" s="6659"/>
      <c r="I13" s="6660"/>
      <c r="J13" s="6661"/>
      <c r="K13" s="6662"/>
    </row>
    <row r="14" ht="22.5" customHeight="1">
      <c r="A14" s="6663"/>
      <c r="B14" s="6664"/>
      <c r="C14" s="6665" t="s">
        <v>29</v>
      </c>
      <c r="D14" s="703">
        <v>0</v>
      </c>
      <c r="E14" s="6666"/>
      <c r="F14" s="6667"/>
      <c r="G14" s="6668"/>
      <c r="H14" s="6669"/>
      <c r="I14" s="6670"/>
      <c r="J14" s="6671"/>
      <c r="K14" s="6672"/>
    </row>
    <row r="15" ht="22.5" customHeight="1">
      <c r="A15" s="6673"/>
      <c r="B15" s="6674"/>
      <c r="C15" s="6675" t="s">
        <v>21</v>
      </c>
      <c r="D15" s="703">
        <f>D13-D14</f>
        <v>0</v>
      </c>
      <c r="E15" s="6676" t="s">
        <v>22</v>
      </c>
      <c r="F15" s="6677">
        <v>0</v>
      </c>
      <c r="G15" s="6678">
        <v>0</v>
      </c>
      <c r="H15" s="6679" t="s">
        <v>23</v>
      </c>
      <c r="I15" s="6680"/>
      <c r="J15" s="6681"/>
      <c r="K15" s="6682"/>
    </row>
    <row r="16" ht="22.5" customHeight="1">
      <c r="A16" s="6683" t="s">
        <v>30</v>
      </c>
      <c r="B16" s="6684" t="s">
        <v>31</v>
      </c>
      <c r="C16" s="6685" t="s">
        <v>32</v>
      </c>
      <c r="D16" s="703">
        <v>989437</v>
      </c>
      <c r="E16" s="6686"/>
      <c r="F16" s="6687"/>
      <c r="G16" s="6688"/>
      <c r="H16" s="6689"/>
      <c r="I16" s="6690"/>
      <c r="J16" s="6691"/>
      <c r="K16" s="6692"/>
    </row>
    <row r="17" ht="22.5" customHeight="1">
      <c r="A17" s="6693"/>
      <c r="B17" s="6694"/>
      <c r="C17" s="6695" t="s">
        <v>33</v>
      </c>
      <c r="D17" s="703">
        <v>439289</v>
      </c>
      <c r="E17" s="6696"/>
      <c r="F17" s="6697"/>
      <c r="G17" s="6698"/>
      <c r="H17" s="6699"/>
      <c r="I17" s="6700"/>
      <c r="J17" s="6701"/>
      <c r="K17" s="6702"/>
    </row>
    <row r="18" ht="22.5" customHeight="1">
      <c r="A18" s="6703"/>
      <c r="B18" s="6704"/>
      <c r="C18" s="6705" t="s">
        <v>21</v>
      </c>
      <c r="D18" s="703">
        <f>D16-D17</f>
        <v>550148</v>
      </c>
      <c r="E18" s="6706" t="s">
        <v>22</v>
      </c>
      <c r="F18" s="6707">
        <v>0</v>
      </c>
      <c r="G18" s="6708">
        <v>0</v>
      </c>
      <c r="H18" s="6709" t="s">
        <v>382</v>
      </c>
      <c r="I18" s="6710" t="s">
        <v>383</v>
      </c>
      <c r="J18" s="6711"/>
      <c r="K18" s="6712"/>
    </row>
    <row r="19" ht="22.5" customHeight="1">
      <c r="A19" s="6713" t="s">
        <v>34</v>
      </c>
      <c r="B19" s="6714"/>
      <c r="C19" s="6715"/>
      <c r="D19" s="6716"/>
      <c r="E19" s="6717"/>
      <c r="F19" s="6718"/>
      <c r="G19" s="6719"/>
      <c r="H19" s="6720"/>
      <c r="I19" s="6721"/>
      <c r="J19" s="6722"/>
      <c r="K19" s="6723"/>
    </row>
    <row r="20" ht="22.5" customHeight="1">
      <c r="A20" s="6724" t="s">
        <v>240</v>
      </c>
      <c r="B20" s="6725" t="s">
        <v>241</v>
      </c>
      <c r="C20" s="6726" t="s">
        <v>37</v>
      </c>
      <c r="D20" s="703">
        <v>0</v>
      </c>
      <c r="E20" s="6727"/>
      <c r="F20" s="6728"/>
      <c r="G20" s="6729"/>
      <c r="H20" s="6730"/>
      <c r="I20" s="6731"/>
      <c r="J20" s="6732"/>
      <c r="K20" s="6733"/>
    </row>
    <row r="21" ht="22.5" customHeight="1">
      <c r="A21" s="6734"/>
      <c r="B21" s="6735"/>
      <c r="C21" s="6736" t="s">
        <v>38</v>
      </c>
      <c r="D21" s="703">
        <v>0</v>
      </c>
      <c r="E21" s="6737"/>
      <c r="F21" s="6738"/>
      <c r="G21" s="6739"/>
      <c r="H21" s="6740"/>
      <c r="I21" s="6741"/>
      <c r="J21" s="6742"/>
      <c r="K21" s="6743"/>
    </row>
    <row r="22" ht="22.5" customHeight="1">
      <c r="A22" s="6744"/>
      <c r="B22" s="6745"/>
      <c r="C22" s="6746" t="s">
        <v>39</v>
      </c>
      <c r="D22" s="703">
        <f>D20-D21</f>
        <v>0</v>
      </c>
      <c r="E22" s="6747" t="s">
        <v>22</v>
      </c>
      <c r="F22" s="6748">
        <v>0</v>
      </c>
      <c r="G22" s="6749">
        <v>0</v>
      </c>
      <c r="H22" s="6750" t="s">
        <v>23</v>
      </c>
      <c r="I22" s="6751"/>
      <c r="J22" s="6752"/>
      <c r="K22" s="6753"/>
    </row>
    <row r="23" ht="22.5" customHeight="1">
      <c r="A23" s="6754"/>
      <c r="B23" s="6755"/>
      <c r="C23" s="6756" t="s">
        <v>40</v>
      </c>
      <c r="D23" s="703">
        <v>0</v>
      </c>
      <c r="E23" s="6757"/>
      <c r="F23" s="6758"/>
      <c r="G23" s="6759"/>
      <c r="H23" s="6760"/>
      <c r="I23" s="6761"/>
      <c r="J23" s="6762"/>
      <c r="K23" s="6763"/>
    </row>
    <row r="24" ht="22.5" customHeight="1">
      <c r="A24" s="6764"/>
      <c r="B24" s="6765"/>
      <c r="C24" s="6766" t="s">
        <v>41</v>
      </c>
      <c r="D24" s="703">
        <f>D21-D23</f>
        <v>0</v>
      </c>
      <c r="E24" s="6767" t="s">
        <v>22</v>
      </c>
      <c r="F24" s="6768">
        <v>0</v>
      </c>
      <c r="G24" s="6769">
        <v>0</v>
      </c>
      <c r="H24" s="6770" t="s">
        <v>23</v>
      </c>
      <c r="I24" s="6771"/>
      <c r="J24" s="6772"/>
      <c r="K24" s="6773"/>
    </row>
    <row r="25" ht="22.5" customHeight="1">
      <c r="A25" s="6774" t="s">
        <v>42</v>
      </c>
      <c r="B25" s="6775" t="s">
        <v>384</v>
      </c>
      <c r="C25" s="6776" t="s">
        <v>44</v>
      </c>
      <c r="D25" s="703">
        <v>0</v>
      </c>
      <c r="E25" s="6777"/>
      <c r="F25" s="6778"/>
      <c r="G25" s="6779"/>
      <c r="H25" s="6780"/>
      <c r="I25" s="6781"/>
      <c r="J25" s="6782"/>
      <c r="K25" s="6783"/>
    </row>
    <row r="26" ht="22.5" customHeight="1">
      <c r="A26" s="6784"/>
      <c r="B26" s="6785"/>
      <c r="C26" s="6786" t="s">
        <v>385</v>
      </c>
      <c r="D26" s="4204">
        <f>[ExternSheet]D24</f>
        <v>0</v>
      </c>
      <c r="E26" s="6787"/>
      <c r="F26" s="6788"/>
      <c r="G26" s="6789"/>
      <c r="H26" s="6790"/>
      <c r="I26" s="6791"/>
      <c r="J26" s="6792"/>
      <c r="K26" s="6793"/>
    </row>
    <row r="27" ht="22.5" customHeight="1">
      <c r="A27" s="6794"/>
      <c r="B27" s="6795"/>
      <c r="C27" s="6796" t="s">
        <v>386</v>
      </c>
      <c r="D27" s="6797">
        <v>0</v>
      </c>
      <c r="E27" s="6798"/>
      <c r="F27" s="6799"/>
      <c r="G27" s="6800"/>
      <c r="H27" s="6801"/>
      <c r="I27" s="6802"/>
      <c r="J27" s="6803"/>
      <c r="K27" s="6804"/>
    </row>
    <row r="28" ht="22.5" customHeight="1">
      <c r="A28" s="6805"/>
      <c r="B28" s="6806"/>
      <c r="C28" s="6807" t="s">
        <v>46</v>
      </c>
      <c r="D28" s="703">
        <f>(D25+D26)-D27</f>
        <v>0</v>
      </c>
      <c r="E28" s="6808" t="s">
        <v>22</v>
      </c>
      <c r="F28" s="6809">
        <v>0</v>
      </c>
      <c r="G28" s="6810">
        <v>0</v>
      </c>
      <c r="H28" s="6811" t="s">
        <v>23</v>
      </c>
      <c r="I28" s="6812"/>
      <c r="J28" s="6813"/>
      <c r="K28" s="6814"/>
    </row>
    <row r="29" ht="22.5" customHeight="1">
      <c r="A29" s="6815" t="s">
        <v>243</v>
      </c>
      <c r="B29" s="6816" t="s">
        <v>244</v>
      </c>
      <c r="C29" s="6817" t="s">
        <v>245</v>
      </c>
      <c r="D29" s="703">
        <v>0</v>
      </c>
      <c r="E29" s="6818"/>
      <c r="F29" s="6819"/>
      <c r="G29" s="6820"/>
      <c r="H29" s="6821"/>
      <c r="I29" s="6822"/>
      <c r="J29" s="6823"/>
      <c r="K29" s="6824"/>
    </row>
    <row r="30" ht="22.5" customHeight="1">
      <c r="A30" s="6825"/>
      <c r="B30" s="6826"/>
      <c r="C30" s="6827" t="s">
        <v>246</v>
      </c>
      <c r="D30" s="6828">
        <v>0</v>
      </c>
      <c r="E30" s="6829"/>
      <c r="F30" s="6830"/>
      <c r="G30" s="6831"/>
      <c r="H30" s="6832"/>
      <c r="I30" s="6833"/>
      <c r="J30" s="6834"/>
      <c r="K30" s="6835"/>
    </row>
    <row r="31" ht="22.5" customHeight="1">
      <c r="A31" s="6836"/>
      <c r="B31" s="6837"/>
      <c r="C31" s="6838" t="s">
        <v>247</v>
      </c>
      <c r="D31" s="703">
        <f>D29-D30</f>
        <v>0</v>
      </c>
      <c r="E31" s="6839" t="s">
        <v>22</v>
      </c>
      <c r="F31" s="6840">
        <v>0</v>
      </c>
      <c r="G31" s="6841">
        <v>0</v>
      </c>
      <c r="H31" s="6842" t="s">
        <v>23</v>
      </c>
      <c r="I31" s="6843"/>
      <c r="J31" s="6844"/>
      <c r="K31" s="6845"/>
    </row>
    <row r="32" ht="22.5" customHeight="1">
      <c r="A32" s="6846" t="s">
        <v>248</v>
      </c>
      <c r="B32" s="6847" t="s">
        <v>48</v>
      </c>
      <c r="C32" s="6848" t="s">
        <v>49</v>
      </c>
      <c r="D32" s="703">
        <v>468803.44</v>
      </c>
      <c r="E32" s="6849"/>
      <c r="F32" s="6850"/>
      <c r="G32" s="6851"/>
      <c r="H32" s="6852"/>
      <c r="I32" s="6853"/>
      <c r="J32" s="6854"/>
      <c r="K32" s="6855"/>
    </row>
    <row r="33" ht="22.5" customHeight="1">
      <c r="A33" s="6856"/>
      <c r="B33" s="6857"/>
      <c r="C33" s="6858" t="s">
        <v>50</v>
      </c>
      <c r="D33" s="703">
        <v>0</v>
      </c>
      <c r="E33" s="6859"/>
      <c r="F33" s="6860"/>
      <c r="G33" s="6861"/>
      <c r="H33" s="6862"/>
      <c r="I33" s="6863"/>
      <c r="J33" s="6864"/>
      <c r="K33" s="6865"/>
    </row>
    <row r="34" ht="22.5" customHeight="1">
      <c r="A34" s="6866"/>
      <c r="B34" s="6867"/>
      <c r="C34" s="6868" t="s">
        <v>51</v>
      </c>
      <c r="D34" s="703">
        <f>D32-D33</f>
        <v>468803.44</v>
      </c>
      <c r="E34" s="6869" t="s">
        <v>22</v>
      </c>
      <c r="F34" s="6870">
        <v>0</v>
      </c>
      <c r="G34" s="6871">
        <v>0</v>
      </c>
      <c r="H34" s="6872" t="s">
        <v>382</v>
      </c>
      <c r="I34" s="6873" t="s">
        <v>387</v>
      </c>
      <c r="J34" s="6874"/>
      <c r="K34" s="6875"/>
    </row>
    <row r="35" ht="22.5" customHeight="1">
      <c r="A35" s="6876" t="s">
        <v>59</v>
      </c>
      <c r="B35" s="6877" t="s">
        <v>252</v>
      </c>
      <c r="C35" s="6878" t="s">
        <v>61</v>
      </c>
      <c r="D35" s="703">
        <v>0</v>
      </c>
      <c r="E35" s="6879"/>
      <c r="F35" s="6880"/>
      <c r="G35" s="6881"/>
      <c r="H35" s="6882"/>
      <c r="I35" s="6883"/>
      <c r="J35" s="6884"/>
      <c r="K35" s="6885"/>
    </row>
    <row r="36" ht="22.5" customHeight="1">
      <c r="A36" s="6886"/>
      <c r="B36" s="6887"/>
      <c r="C36" s="6888" t="s">
        <v>253</v>
      </c>
      <c r="D36" s="6889">
        <v>0</v>
      </c>
      <c r="E36" s="6890"/>
      <c r="F36" s="6891"/>
      <c r="G36" s="6892"/>
      <c r="H36" s="6893"/>
      <c r="I36" s="6894"/>
      <c r="J36" s="6895"/>
      <c r="K36" s="6896"/>
    </row>
    <row r="37" ht="22.5" customHeight="1">
      <c r="A37" s="6897"/>
      <c r="B37" s="6898"/>
      <c r="C37" s="6899" t="s">
        <v>254</v>
      </c>
      <c r="D37" s="703">
        <f>D35-D36</f>
        <v>0</v>
      </c>
      <c r="E37" s="6900" t="s">
        <v>22</v>
      </c>
      <c r="F37" s="6901">
        <v>0</v>
      </c>
      <c r="G37" s="6902">
        <v>0</v>
      </c>
      <c r="H37" s="6903" t="s">
        <v>23</v>
      </c>
      <c r="I37" s="6904"/>
      <c r="J37" s="6905"/>
      <c r="K37" s="6906"/>
    </row>
    <row r="38" ht="22.5" customHeight="1">
      <c r="A38" s="6907"/>
      <c r="B38" s="6908"/>
      <c r="C38" s="6909" t="s">
        <v>66</v>
      </c>
      <c r="D38" s="703">
        <v>0</v>
      </c>
      <c r="E38" s="6910"/>
      <c r="F38" s="6911"/>
      <c r="G38" s="6912"/>
      <c r="H38" s="6913"/>
      <c r="I38" s="6914"/>
      <c r="J38" s="6915"/>
      <c r="K38" s="6916"/>
    </row>
    <row r="39" ht="22.5" customHeight="1">
      <c r="A39" s="6917"/>
      <c r="B39" s="6918"/>
      <c r="C39" s="6919" t="s">
        <v>255</v>
      </c>
      <c r="D39" s="703">
        <f>D35-D38</f>
        <v>0</v>
      </c>
      <c r="E39" s="6920" t="s">
        <v>22</v>
      </c>
      <c r="F39" s="6921">
        <v>0</v>
      </c>
      <c r="G39" s="6922">
        <v>0</v>
      </c>
      <c r="H39" s="6923" t="s">
        <v>23</v>
      </c>
      <c r="I39" s="6924"/>
      <c r="J39" s="6925"/>
      <c r="K39" s="6926"/>
    </row>
    <row r="40" ht="22.5" customHeight="1">
      <c r="A40" s="6927" t="s">
        <v>68</v>
      </c>
      <c r="B40" s="6928" t="s">
        <v>252</v>
      </c>
      <c r="C40" s="6929" t="s">
        <v>70</v>
      </c>
      <c r="D40" s="703">
        <v>67911223.46</v>
      </c>
      <c r="E40" s="6930"/>
      <c r="F40" s="6931"/>
      <c r="G40" s="6932"/>
      <c r="H40" s="6933"/>
      <c r="I40" s="6934"/>
      <c r="J40" s="6935"/>
      <c r="K40" s="6936"/>
    </row>
    <row r="41" ht="22.5" customHeight="1">
      <c r="A41" s="6937"/>
      <c r="B41" s="6938"/>
      <c r="C41" s="6939" t="s">
        <v>257</v>
      </c>
      <c r="D41" s="6940">
        <v>67911223.46</v>
      </c>
      <c r="E41" s="6941"/>
      <c r="F41" s="6942"/>
      <c r="G41" s="6943"/>
      <c r="H41" s="6944"/>
      <c r="I41" s="6945"/>
      <c r="J41" s="6946"/>
      <c r="K41" s="6947"/>
    </row>
    <row r="42" ht="22.5" customHeight="1">
      <c r="A42" s="6948"/>
      <c r="B42" s="6949"/>
      <c r="C42" s="6950" t="s">
        <v>258</v>
      </c>
      <c r="D42" s="703">
        <f>D40-D41</f>
        <v>0</v>
      </c>
      <c r="E42" s="6951" t="s">
        <v>22</v>
      </c>
      <c r="F42" s="6952">
        <v>0</v>
      </c>
      <c r="G42" s="6953">
        <v>0</v>
      </c>
      <c r="H42" s="6954" t="s">
        <v>23</v>
      </c>
      <c r="I42" s="6955"/>
      <c r="J42" s="6956"/>
      <c r="K42" s="6957"/>
    </row>
    <row r="43" ht="22.5" customHeight="1">
      <c r="A43" s="6958"/>
      <c r="B43" s="6959"/>
      <c r="C43" s="6960" t="s">
        <v>74</v>
      </c>
      <c r="D43" s="703">
        <v>0</v>
      </c>
      <c r="E43" s="6961"/>
      <c r="F43" s="6962"/>
      <c r="G43" s="6963"/>
      <c r="H43" s="6964"/>
      <c r="I43" s="6965"/>
      <c r="J43" s="6966"/>
      <c r="K43" s="6967"/>
    </row>
    <row r="44" ht="22.5" customHeight="1">
      <c r="A44" s="6968"/>
      <c r="B44" s="6969"/>
      <c r="C44" s="6970" t="s">
        <v>259</v>
      </c>
      <c r="D44" s="703">
        <f>D40-D43</f>
        <v>67911223.46</v>
      </c>
      <c r="E44" s="6971" t="s">
        <v>22</v>
      </c>
      <c r="F44" s="6972">
        <v>0</v>
      </c>
      <c r="G44" s="6973">
        <v>0</v>
      </c>
      <c r="H44" s="6974" t="s">
        <v>382</v>
      </c>
      <c r="I44" s="6975" t="s">
        <v>388</v>
      </c>
      <c r="J44" s="6976"/>
      <c r="K44" s="6977"/>
    </row>
    <row r="45" ht="22.5" customHeight="1">
      <c r="A45" s="6978" t="s">
        <v>76</v>
      </c>
      <c r="B45" s="6979"/>
      <c r="C45" s="6980"/>
      <c r="D45" s="6981"/>
      <c r="E45" s="6982"/>
      <c r="F45" s="6983"/>
      <c r="G45" s="6984"/>
      <c r="H45" s="6985"/>
      <c r="I45" s="6986"/>
      <c r="J45" s="6987"/>
      <c r="K45" s="6988"/>
    </row>
    <row r="46" ht="22.5" customHeight="1">
      <c r="A46" s="6989" t="s">
        <v>77</v>
      </c>
      <c r="B46" s="6990" t="s">
        <v>78</v>
      </c>
      <c r="C46" s="6991" t="s">
        <v>79</v>
      </c>
      <c r="D46" s="703">
        <v>109943811.19</v>
      </c>
      <c r="E46" s="6992"/>
      <c r="F46" s="6993"/>
      <c r="G46" s="6994"/>
      <c r="H46" s="6995"/>
      <c r="I46" s="6996"/>
      <c r="J46" s="6997"/>
      <c r="K46" s="6998"/>
    </row>
    <row r="47" ht="22.5" customHeight="1">
      <c r="A47" s="6999"/>
      <c r="B47" s="7000"/>
      <c r="C47" s="7001" t="s">
        <v>80</v>
      </c>
      <c r="D47" s="703">
        <v>108263596.8</v>
      </c>
      <c r="E47" s="7002"/>
      <c r="F47" s="7003"/>
      <c r="G47" s="7004"/>
      <c r="H47" s="7005"/>
      <c r="I47" s="7006"/>
      <c r="J47" s="7007"/>
      <c r="K47" s="7008"/>
    </row>
    <row r="48" ht="22.5" customHeight="1">
      <c r="A48" s="7009"/>
      <c r="B48" s="7010"/>
      <c r="C48" s="7011" t="s">
        <v>81</v>
      </c>
      <c r="D48" s="703">
        <f>IF(D46=0,0,D47/D46)*100</f>
        <v>98.4717517322586</v>
      </c>
      <c r="E48" s="7012" t="s">
        <v>22</v>
      </c>
      <c r="F48" s="7013">
        <v>95</v>
      </c>
      <c r="G48" s="7014">
        <v>105</v>
      </c>
      <c r="H48" s="7015" t="s">
        <v>23</v>
      </c>
      <c r="I48" s="7016"/>
      <c r="J48" s="7017"/>
      <c r="K48" s="7018"/>
    </row>
    <row r="49" ht="22.5" customHeight="1">
      <c r="A49" s="7019"/>
      <c r="B49" s="7020"/>
      <c r="C49" s="7021" t="s">
        <v>82</v>
      </c>
      <c r="D49" s="703">
        <v>92522871.74</v>
      </c>
      <c r="E49" s="7022"/>
      <c r="F49" s="7023"/>
      <c r="G49" s="7024"/>
      <c r="H49" s="7025"/>
      <c r="I49" s="7026"/>
      <c r="J49" s="7027"/>
      <c r="K49" s="7028"/>
    </row>
    <row r="50" ht="22.5" customHeight="1">
      <c r="A50" s="7029"/>
      <c r="B50" s="7030"/>
      <c r="C50" s="7031" t="s">
        <v>83</v>
      </c>
      <c r="D50" s="703">
        <f>IF(D49=0,0,D47/D49-1)*100</f>
        <v>17.0127934466121</v>
      </c>
      <c r="E50" s="7032" t="s">
        <v>22</v>
      </c>
      <c r="F50" s="7033">
        <v>5</v>
      </c>
      <c r="G50" s="7034">
        <v>20</v>
      </c>
      <c r="H50" s="7035" t="s">
        <v>23</v>
      </c>
      <c r="I50" s="7036"/>
      <c r="J50" s="7037"/>
      <c r="K50" s="7038"/>
    </row>
    <row r="51" ht="22.5" customHeight="1">
      <c r="A51" s="7039" t="s">
        <v>389</v>
      </c>
      <c r="B51" s="7040" t="s">
        <v>390</v>
      </c>
      <c r="C51" s="7041" t="s">
        <v>79</v>
      </c>
      <c r="D51" s="703">
        <v>108989458.35</v>
      </c>
      <c r="E51" s="7042"/>
      <c r="F51" s="7043"/>
      <c r="G51" s="7044"/>
      <c r="H51" s="7045"/>
      <c r="I51" s="7046"/>
      <c r="J51" s="7047"/>
      <c r="K51" s="7048"/>
    </row>
    <row r="52" ht="22.5" customHeight="1">
      <c r="A52" s="7049"/>
      <c r="B52" s="7050"/>
      <c r="C52" s="7051" t="s">
        <v>80</v>
      </c>
      <c r="D52" s="703">
        <v>107576995.36</v>
      </c>
      <c r="E52" s="7052"/>
      <c r="F52" s="7053"/>
      <c r="G52" s="7054"/>
      <c r="H52" s="7055"/>
      <c r="I52" s="7056"/>
      <c r="J52" s="7057"/>
      <c r="K52" s="7058"/>
    </row>
    <row r="53" ht="22.5" customHeight="1">
      <c r="A53" s="7059"/>
      <c r="B53" s="7060"/>
      <c r="C53" s="7061" t="s">
        <v>81</v>
      </c>
      <c r="D53" s="703">
        <f>IF(D51=0,0,D52/D51)*100</f>
        <v>98.7040370588281</v>
      </c>
      <c r="E53" s="7062" t="s">
        <v>22</v>
      </c>
      <c r="F53" s="7063">
        <v>95</v>
      </c>
      <c r="G53" s="7064">
        <v>105</v>
      </c>
      <c r="H53" s="7065" t="s">
        <v>23</v>
      </c>
      <c r="I53" s="7066"/>
      <c r="J53" s="7067"/>
      <c r="K53" s="7068"/>
    </row>
    <row r="54" ht="22.5" customHeight="1">
      <c r="A54" s="7069"/>
      <c r="B54" s="7070"/>
      <c r="C54" s="7071" t="s">
        <v>82</v>
      </c>
      <c r="D54" s="703">
        <v>91799801.6</v>
      </c>
      <c r="E54" s="7072"/>
      <c r="F54" s="7073"/>
      <c r="G54" s="7074"/>
      <c r="H54" s="7075"/>
      <c r="I54" s="7076"/>
      <c r="J54" s="7077"/>
      <c r="K54" s="7078"/>
    </row>
    <row r="55" ht="22.5" customHeight="1">
      <c r="A55" s="7079"/>
      <c r="B55" s="7080"/>
      <c r="C55" s="7081" t="s">
        <v>83</v>
      </c>
      <c r="D55" s="703">
        <f>IF(D54=0,0,D52/D54-1)*100</f>
        <v>17.1865227211994</v>
      </c>
      <c r="E55" s="7082" t="s">
        <v>22</v>
      </c>
      <c r="F55" s="7083">
        <v>5</v>
      </c>
      <c r="G55" s="7084">
        <v>20</v>
      </c>
      <c r="H55" s="7085" t="s">
        <v>23</v>
      </c>
      <c r="I55" s="7086"/>
      <c r="J55" s="7087"/>
      <c r="K55" s="7088"/>
    </row>
    <row r="56" ht="22.5" customHeight="1">
      <c r="A56" s="7089" t="s">
        <v>391</v>
      </c>
      <c r="B56" s="7090" t="s">
        <v>392</v>
      </c>
      <c r="C56" s="7091" t="s">
        <v>79</v>
      </c>
      <c r="D56" s="703">
        <v>108799337.71</v>
      </c>
      <c r="E56" s="7092"/>
      <c r="F56" s="7093"/>
      <c r="G56" s="7094"/>
      <c r="H56" s="7095"/>
      <c r="I56" s="7096"/>
      <c r="J56" s="7097"/>
      <c r="K56" s="7098"/>
    </row>
    <row r="57" ht="22.5" customHeight="1">
      <c r="A57" s="7099"/>
      <c r="B57" s="7100"/>
      <c r="C57" s="7101" t="s">
        <v>80</v>
      </c>
      <c r="D57" s="703">
        <v>107510654.36</v>
      </c>
      <c r="E57" s="7102"/>
      <c r="F57" s="7103"/>
      <c r="G57" s="7104"/>
      <c r="H57" s="7105"/>
      <c r="I57" s="7106"/>
      <c r="J57" s="7107"/>
      <c r="K57" s="7108"/>
    </row>
    <row r="58" ht="22.5" customHeight="1">
      <c r="A58" s="7109"/>
      <c r="B58" s="7110"/>
      <c r="C58" s="7111" t="s">
        <v>81</v>
      </c>
      <c r="D58" s="703">
        <f>IF(D56=0,0,D57/D56)*100</f>
        <v>98.8155411814777</v>
      </c>
      <c r="E58" s="7112" t="s">
        <v>22</v>
      </c>
      <c r="F58" s="7113">
        <v>95</v>
      </c>
      <c r="G58" s="7114">
        <v>105</v>
      </c>
      <c r="H58" s="7115" t="s">
        <v>23</v>
      </c>
      <c r="I58" s="7116"/>
      <c r="J58" s="7117"/>
      <c r="K58" s="7118"/>
    </row>
    <row r="59" ht="22.5" customHeight="1">
      <c r="A59" s="7119"/>
      <c r="B59" s="7120"/>
      <c r="C59" s="7121" t="s">
        <v>82</v>
      </c>
      <c r="D59" s="703">
        <v>90408185.6</v>
      </c>
      <c r="E59" s="7122"/>
      <c r="F59" s="7123"/>
      <c r="G59" s="7124"/>
      <c r="H59" s="7125"/>
      <c r="I59" s="7126"/>
      <c r="J59" s="7127"/>
      <c r="K59" s="7128"/>
    </row>
    <row r="60" ht="27" customHeight="1">
      <c r="A60" s="7129"/>
      <c r="B60" s="7130"/>
      <c r="C60" s="7131" t="s">
        <v>83</v>
      </c>
      <c r="D60" s="703">
        <f>IF(D59=0,0,D57/D59-1)*100</f>
        <v>18.9169472282828</v>
      </c>
      <c r="E60" s="7132" t="s">
        <v>22</v>
      </c>
      <c r="F60" s="7133">
        <v>5</v>
      </c>
      <c r="G60" s="7134">
        <v>20</v>
      </c>
      <c r="H60" s="7135" t="s">
        <v>23</v>
      </c>
      <c r="I60" s="7136"/>
      <c r="J60" s="7137"/>
      <c r="K60" s="7138"/>
    </row>
    <row r="61" ht="22.5" customHeight="1">
      <c r="A61" s="7139" t="s">
        <v>90</v>
      </c>
      <c r="B61" s="7140" t="s">
        <v>393</v>
      </c>
      <c r="C61" s="7141" t="s">
        <v>80</v>
      </c>
      <c r="D61" s="703">
        <v>66341</v>
      </c>
      <c r="E61" s="7142"/>
      <c r="F61" s="7143"/>
      <c r="G61" s="7144"/>
      <c r="H61" s="7145"/>
      <c r="I61" s="7146"/>
      <c r="J61" s="7147"/>
      <c r="K61" s="7148"/>
    </row>
    <row r="62" ht="22.5" customHeight="1">
      <c r="A62" s="7149"/>
      <c r="B62" s="7150"/>
      <c r="C62" s="7151" t="s">
        <v>82</v>
      </c>
      <c r="D62" s="703">
        <v>1391616</v>
      </c>
      <c r="E62" s="7152"/>
      <c r="F62" s="7153"/>
      <c r="G62" s="7154"/>
      <c r="H62" s="7155"/>
      <c r="I62" s="7156"/>
      <c r="J62" s="7157"/>
      <c r="K62" s="7158"/>
    </row>
    <row r="63" ht="22.5" customHeight="1">
      <c r="A63" s="7159"/>
      <c r="B63" s="7160"/>
      <c r="C63" s="7161" t="s">
        <v>83</v>
      </c>
      <c r="D63" s="703">
        <f>IF(D62=0,0,D61/D62-1)*100</f>
        <v>-95.2328084759014</v>
      </c>
      <c r="E63" s="7162"/>
      <c r="F63" s="7163"/>
      <c r="G63" s="7164"/>
      <c r="H63" s="7165"/>
      <c r="I63" s="7166"/>
      <c r="J63" s="7167"/>
      <c r="K63" s="7168"/>
    </row>
    <row r="64" ht="22.5" customHeight="1">
      <c r="A64" s="7169" t="s">
        <v>93</v>
      </c>
      <c r="B64" s="7170" t="s">
        <v>394</v>
      </c>
      <c r="C64" s="7171" t="s">
        <v>80</v>
      </c>
      <c r="D64" s="703">
        <v>0</v>
      </c>
      <c r="E64" s="7172"/>
      <c r="F64" s="7173"/>
      <c r="G64" s="7174"/>
      <c r="H64" s="7175"/>
      <c r="I64" s="7176"/>
      <c r="J64" s="7177"/>
      <c r="K64" s="7178"/>
    </row>
    <row r="65" ht="22.5" customHeight="1">
      <c r="A65" s="7179"/>
      <c r="B65" s="7180"/>
      <c r="C65" s="7181" t="s">
        <v>82</v>
      </c>
      <c r="D65" s="703">
        <v>0</v>
      </c>
      <c r="E65" s="7182"/>
      <c r="F65" s="7183"/>
      <c r="G65" s="7184"/>
      <c r="H65" s="7185"/>
      <c r="I65" s="7186"/>
      <c r="J65" s="7187"/>
      <c r="K65" s="7188"/>
    </row>
    <row r="66" ht="22.5" customHeight="1">
      <c r="A66" s="7189"/>
      <c r="B66" s="7190"/>
      <c r="C66" s="7191" t="s">
        <v>83</v>
      </c>
      <c r="D66" s="703">
        <f>IF(D65=0,0,D64/D65-1)*100</f>
        <v>0</v>
      </c>
      <c r="E66" s="7192"/>
      <c r="F66" s="7193"/>
      <c r="G66" s="7194"/>
      <c r="H66" s="7195"/>
      <c r="I66" s="7196"/>
      <c r="J66" s="7197"/>
      <c r="K66" s="7198"/>
    </row>
    <row r="67" ht="22.5" customHeight="1">
      <c r="A67" s="7199" t="s">
        <v>346</v>
      </c>
      <c r="B67" s="7200" t="s">
        <v>395</v>
      </c>
      <c r="C67" s="7201" t="s">
        <v>80</v>
      </c>
      <c r="D67" s="703">
        <v>0</v>
      </c>
      <c r="E67" s="7202"/>
      <c r="F67" s="7203"/>
      <c r="G67" s="7204"/>
      <c r="H67" s="7205"/>
      <c r="I67" s="7206"/>
      <c r="J67" s="7207"/>
      <c r="K67" s="7208"/>
    </row>
    <row r="68" ht="22.5" customHeight="1">
      <c r="A68" s="7209"/>
      <c r="B68" s="7210"/>
      <c r="C68" s="7211" t="s">
        <v>82</v>
      </c>
      <c r="D68" s="703">
        <v>0</v>
      </c>
      <c r="E68" s="7212"/>
      <c r="F68" s="7213"/>
      <c r="G68" s="7214"/>
      <c r="H68" s="7215"/>
      <c r="I68" s="7216"/>
      <c r="J68" s="7217"/>
      <c r="K68" s="7218"/>
    </row>
    <row r="69" ht="22.5" customHeight="1">
      <c r="A69" s="7219"/>
      <c r="B69" s="7220"/>
      <c r="C69" s="7221" t="s">
        <v>83</v>
      </c>
      <c r="D69" s="703">
        <f>IF(D68=0,0,D67/D68-1)*100</f>
        <v>0</v>
      </c>
      <c r="E69" s="7222"/>
      <c r="F69" s="7223"/>
      <c r="G69" s="7224"/>
      <c r="H69" s="7225"/>
      <c r="I69" s="7226"/>
      <c r="J69" s="7227"/>
      <c r="K69" s="7228"/>
    </row>
    <row r="70" ht="22.5" customHeight="1">
      <c r="A70" s="7229" t="s">
        <v>99</v>
      </c>
      <c r="B70" s="7230" t="s">
        <v>396</v>
      </c>
      <c r="C70" s="7231" t="s">
        <v>79</v>
      </c>
      <c r="D70" s="703">
        <v>546206.85</v>
      </c>
      <c r="E70" s="7232"/>
      <c r="F70" s="7233"/>
      <c r="G70" s="7234"/>
      <c r="H70" s="7235"/>
      <c r="I70" s="7236"/>
      <c r="J70" s="7237"/>
      <c r="K70" s="7238"/>
    </row>
    <row r="71" ht="22.5" customHeight="1">
      <c r="A71" s="7239"/>
      <c r="B71" s="7240"/>
      <c r="C71" s="7241" t="s">
        <v>80</v>
      </c>
      <c r="D71" s="703">
        <v>0</v>
      </c>
      <c r="E71" s="7242"/>
      <c r="F71" s="7243"/>
      <c r="G71" s="7244"/>
      <c r="H71" s="7245"/>
      <c r="I71" s="7246"/>
      <c r="J71" s="7247"/>
      <c r="K71" s="7248"/>
    </row>
    <row r="72" ht="22.5" customHeight="1">
      <c r="A72" s="7249"/>
      <c r="B72" s="7250"/>
      <c r="C72" s="7251" t="s">
        <v>397</v>
      </c>
      <c r="D72" s="703">
        <v>0</v>
      </c>
      <c r="E72" s="7252"/>
      <c r="F72" s="7253"/>
      <c r="G72" s="7254"/>
      <c r="H72" s="7255"/>
      <c r="I72" s="7256"/>
      <c r="J72" s="7257"/>
      <c r="K72" s="7258"/>
    </row>
    <row r="73" ht="22.5" customHeight="1">
      <c r="A73" s="7259"/>
      <c r="B73" s="7260"/>
      <c r="C73" s="7261" t="s">
        <v>398</v>
      </c>
      <c r="D73" s="703">
        <f>D71-D72</f>
        <v>0</v>
      </c>
      <c r="E73" s="7262" t="s">
        <v>22</v>
      </c>
      <c r="F73" s="7263">
        <v>0</v>
      </c>
      <c r="G73" s="7264">
        <v>0</v>
      </c>
      <c r="H73" s="7265" t="s">
        <v>23</v>
      </c>
      <c r="I73" s="7266"/>
      <c r="J73" s="7267"/>
      <c r="K73" s="7268"/>
    </row>
    <row r="74" ht="22.5" customHeight="1">
      <c r="A74" s="7269"/>
      <c r="B74" s="7270"/>
      <c r="C74" s="7271" t="s">
        <v>81</v>
      </c>
      <c r="D74" s="703">
        <f>IF(D70=0,0,D71/D70)*100</f>
        <v>0</v>
      </c>
      <c r="E74" s="7272" t="s">
        <v>22</v>
      </c>
      <c r="F74" s="7273">
        <v>95</v>
      </c>
      <c r="G74" s="7274">
        <v>105</v>
      </c>
      <c r="H74" s="7275" t="s">
        <v>382</v>
      </c>
      <c r="I74" s="7276" t="s">
        <v>399</v>
      </c>
      <c r="J74" s="7277"/>
      <c r="K74" s="7278"/>
    </row>
    <row r="75" ht="22.5" customHeight="1">
      <c r="A75" s="7279" t="s">
        <v>106</v>
      </c>
      <c r="B75" s="7280" t="s">
        <v>400</v>
      </c>
      <c r="C75" s="7281" t="s">
        <v>79</v>
      </c>
      <c r="D75" s="703">
        <v>26224.9</v>
      </c>
      <c r="E75" s="7282"/>
      <c r="F75" s="7283"/>
      <c r="G75" s="7284"/>
      <c r="H75" s="7285"/>
      <c r="I75" s="7286"/>
      <c r="J75" s="7287"/>
      <c r="K75" s="7288"/>
    </row>
    <row r="76" ht="22.5" customHeight="1">
      <c r="A76" s="7289"/>
      <c r="B76" s="7290"/>
      <c r="C76" s="7291" t="s">
        <v>80</v>
      </c>
      <c r="D76" s="703">
        <v>46979.94</v>
      </c>
      <c r="E76" s="7292"/>
      <c r="F76" s="7293"/>
      <c r="G76" s="7294"/>
      <c r="H76" s="7295"/>
      <c r="I76" s="7296"/>
      <c r="J76" s="7297"/>
      <c r="K76" s="7298"/>
    </row>
    <row r="77" ht="22.5" customHeight="1">
      <c r="A77" s="7299"/>
      <c r="B77" s="7300"/>
      <c r="C77" s="7301" t="s">
        <v>81</v>
      </c>
      <c r="D77" s="703">
        <f>IF(D75=0,0,D76/D75)*100</f>
        <v>179.142494346976</v>
      </c>
      <c r="E77" s="7302" t="s">
        <v>22</v>
      </c>
      <c r="F77" s="7303">
        <v>95</v>
      </c>
      <c r="G77" s="7304">
        <v>105</v>
      </c>
      <c r="H77" s="7305" t="s">
        <v>382</v>
      </c>
      <c r="I77" s="7306" t="s">
        <v>401</v>
      </c>
      <c r="J77" s="7307"/>
      <c r="K77" s="7308"/>
    </row>
    <row r="78" ht="22.5" customHeight="1">
      <c r="A78" s="7309"/>
      <c r="B78" s="7310"/>
      <c r="C78" s="7311" t="s">
        <v>82</v>
      </c>
      <c r="D78" s="703">
        <v>56289.24</v>
      </c>
      <c r="E78" s="7312"/>
      <c r="F78" s="7313"/>
      <c r="G78" s="7314"/>
      <c r="H78" s="7315"/>
      <c r="I78" s="7316"/>
      <c r="J78" s="7317"/>
      <c r="K78" s="7318"/>
    </row>
    <row r="79" ht="22.5" customHeight="1">
      <c r="A79" s="7319"/>
      <c r="B79" s="7320"/>
      <c r="C79" s="7321" t="s">
        <v>83</v>
      </c>
      <c r="D79" s="703">
        <f>IF(D78=0,0,D76/D78-1)*100</f>
        <v>-16.5383295279879</v>
      </c>
      <c r="E79" s="7322" t="s">
        <v>22</v>
      </c>
      <c r="F79" s="7323">
        <v>-30</v>
      </c>
      <c r="G79" s="7324">
        <v>30</v>
      </c>
      <c r="H79" s="7325" t="s">
        <v>23</v>
      </c>
      <c r="I79" s="7326"/>
      <c r="J79" s="7327"/>
      <c r="K79" s="7328"/>
    </row>
    <row r="80" ht="22.5" customHeight="1">
      <c r="A80" s="7329" t="s">
        <v>108</v>
      </c>
      <c r="B80" s="7330" t="s">
        <v>78</v>
      </c>
      <c r="C80" s="7331" t="s">
        <v>79</v>
      </c>
      <c r="D80" s="703">
        <v>96792550.22</v>
      </c>
      <c r="E80" s="7332"/>
      <c r="F80" s="7333"/>
      <c r="G80" s="7334"/>
      <c r="H80" s="7335"/>
      <c r="I80" s="7336"/>
      <c r="J80" s="7337"/>
      <c r="K80" s="7338"/>
    </row>
    <row r="81" ht="22.5" customHeight="1">
      <c r="A81" s="7339"/>
      <c r="B81" s="7340"/>
      <c r="C81" s="7341" t="s">
        <v>80</v>
      </c>
      <c r="D81" s="703">
        <v>107933716.41</v>
      </c>
      <c r="E81" s="7342"/>
      <c r="F81" s="7343"/>
      <c r="G81" s="7344"/>
      <c r="H81" s="7345"/>
      <c r="I81" s="7346"/>
      <c r="J81" s="7347"/>
      <c r="K81" s="7348"/>
    </row>
    <row r="82" ht="21.75" customHeight="1">
      <c r="A82" s="7349"/>
      <c r="B82" s="7350"/>
      <c r="C82" s="7351" t="s">
        <v>81</v>
      </c>
      <c r="D82" s="703">
        <f>IF(D80=0,0,D81/D80)*100</f>
        <v>111.510355047653</v>
      </c>
      <c r="E82" s="7352" t="s">
        <v>22</v>
      </c>
      <c r="F82" s="7353">
        <v>95</v>
      </c>
      <c r="G82" s="7354">
        <v>105</v>
      </c>
      <c r="H82" s="7355" t="s">
        <v>382</v>
      </c>
      <c r="I82" s="7356" t="s">
        <v>402</v>
      </c>
      <c r="J82" s="7357"/>
      <c r="K82" s="7358"/>
    </row>
    <row r="83" ht="22.5" customHeight="1">
      <c r="A83" s="7359"/>
      <c r="B83" s="7360"/>
      <c r="C83" s="7361" t="s">
        <v>82</v>
      </c>
      <c r="D83" s="703">
        <v>93409520.08</v>
      </c>
      <c r="E83" s="7362"/>
      <c r="F83" s="7363"/>
      <c r="G83" s="7364"/>
      <c r="H83" s="7365"/>
      <c r="I83" s="7366"/>
      <c r="J83" s="7367"/>
      <c r="K83" s="7368"/>
    </row>
    <row r="84" ht="22.5" customHeight="1">
      <c r="A84" s="7369"/>
      <c r="B84" s="7370"/>
      <c r="C84" s="7371" t="s">
        <v>83</v>
      </c>
      <c r="D84" s="703">
        <f>IF(D83=0,0,D81/D83-1)*100</f>
        <v>15.5489465287487</v>
      </c>
      <c r="E84" s="7372" t="s">
        <v>22</v>
      </c>
      <c r="F84" s="7373">
        <v>0</v>
      </c>
      <c r="G84" s="7374">
        <v>20</v>
      </c>
      <c r="H84" s="7375" t="s">
        <v>23</v>
      </c>
      <c r="I84" s="7376"/>
      <c r="J84" s="7377"/>
      <c r="K84" s="7378"/>
    </row>
    <row r="85" ht="22.5" customHeight="1">
      <c r="A85" s="7379" t="s">
        <v>403</v>
      </c>
      <c r="B85" s="7380" t="s">
        <v>404</v>
      </c>
      <c r="C85" s="7381" t="s">
        <v>79</v>
      </c>
      <c r="D85" s="703">
        <v>38522644.19</v>
      </c>
      <c r="E85" s="7382"/>
      <c r="F85" s="7383"/>
      <c r="G85" s="7384"/>
      <c r="H85" s="7385"/>
      <c r="I85" s="7386"/>
      <c r="J85" s="7387"/>
      <c r="K85" s="7388"/>
    </row>
    <row r="86" ht="22.5" customHeight="1">
      <c r="A86" s="7389"/>
      <c r="B86" s="7390"/>
      <c r="C86" s="7391" t="s">
        <v>80</v>
      </c>
      <c r="D86" s="703">
        <v>39092523.17</v>
      </c>
      <c r="E86" s="7392"/>
      <c r="F86" s="7393"/>
      <c r="G86" s="7394"/>
      <c r="H86" s="7395"/>
      <c r="I86" s="7396"/>
      <c r="J86" s="7397"/>
      <c r="K86" s="7398"/>
    </row>
    <row r="87" ht="22.5" customHeight="1">
      <c r="A87" s="7399"/>
      <c r="B87" s="7400"/>
      <c r="C87" s="7401" t="s">
        <v>81</v>
      </c>
      <c r="D87" s="703">
        <f>IF(D85=0,0,D86/D85)*100</f>
        <v>101.479335055998</v>
      </c>
      <c r="E87" s="7402" t="s">
        <v>22</v>
      </c>
      <c r="F87" s="7403">
        <v>95</v>
      </c>
      <c r="G87" s="7404">
        <v>105</v>
      </c>
      <c r="H87" s="7405" t="s">
        <v>23</v>
      </c>
      <c r="I87" s="7406"/>
      <c r="J87" s="7407"/>
      <c r="K87" s="7408"/>
    </row>
    <row r="88" ht="22.5" customHeight="1">
      <c r="A88" s="7409"/>
      <c r="B88" s="7410"/>
      <c r="C88" s="7411" t="s">
        <v>82</v>
      </c>
      <c r="D88" s="703">
        <v>45466244.37</v>
      </c>
      <c r="E88" s="7412"/>
      <c r="F88" s="7413"/>
      <c r="G88" s="7414"/>
      <c r="H88" s="7415"/>
      <c r="I88" s="7416"/>
      <c r="J88" s="7417"/>
      <c r="K88" s="7418"/>
    </row>
    <row r="89" ht="22.5" customHeight="1">
      <c r="A89" s="7419"/>
      <c r="B89" s="7420"/>
      <c r="C89" s="7421" t="s">
        <v>83</v>
      </c>
      <c r="D89" s="703">
        <f>IF(D88=0,0,D86/D88-1)*100</f>
        <v>-14.0185785923536</v>
      </c>
      <c r="E89" s="7422" t="s">
        <v>22</v>
      </c>
      <c r="F89" s="7423">
        <v>0</v>
      </c>
      <c r="G89" s="7424">
        <v>20</v>
      </c>
      <c r="H89" s="7425" t="s">
        <v>382</v>
      </c>
      <c r="I89" s="7426" t="s">
        <v>405</v>
      </c>
      <c r="J89" s="7427"/>
      <c r="K89" s="7428"/>
    </row>
    <row r="90" ht="22.5" customHeight="1">
      <c r="A90" s="7429" t="s">
        <v>406</v>
      </c>
      <c r="B90" s="7430" t="s">
        <v>407</v>
      </c>
      <c r="C90" s="7431" t="s">
        <v>79</v>
      </c>
      <c r="D90" s="703">
        <v>13062091.91</v>
      </c>
      <c r="E90" s="7432"/>
      <c r="F90" s="7433"/>
      <c r="G90" s="7434"/>
      <c r="H90" s="7435"/>
      <c r="I90" s="7436"/>
      <c r="J90" s="7437"/>
      <c r="K90" s="7438"/>
    </row>
    <row r="91" ht="22.5" customHeight="1">
      <c r="A91" s="7439"/>
      <c r="B91" s="7440"/>
      <c r="C91" s="7441" t="s">
        <v>80</v>
      </c>
      <c r="D91" s="703">
        <v>14135469.72</v>
      </c>
      <c r="E91" s="7442"/>
      <c r="F91" s="7443"/>
      <c r="G91" s="7444"/>
      <c r="H91" s="7445"/>
      <c r="I91" s="7446"/>
      <c r="J91" s="7447"/>
      <c r="K91" s="7448"/>
    </row>
    <row r="92" ht="21.75" customHeight="1">
      <c r="A92" s="7449"/>
      <c r="B92" s="7450"/>
      <c r="C92" s="7451" t="s">
        <v>81</v>
      </c>
      <c r="D92" s="703">
        <f>IF(D90=0,0,D91/D90)*100</f>
        <v>108.217503118151</v>
      </c>
      <c r="E92" s="7452" t="s">
        <v>22</v>
      </c>
      <c r="F92" s="7453">
        <v>95</v>
      </c>
      <c r="G92" s="7454">
        <v>105</v>
      </c>
      <c r="H92" s="7455" t="s">
        <v>382</v>
      </c>
      <c r="I92" s="7456" t="s">
        <v>408</v>
      </c>
      <c r="J92" s="7457"/>
      <c r="K92" s="7458"/>
    </row>
    <row r="93" ht="22.5" customHeight="1">
      <c r="A93" s="7459"/>
      <c r="B93" s="7460"/>
      <c r="C93" s="7461" t="s">
        <v>82</v>
      </c>
      <c r="D93" s="703">
        <v>18983041.63</v>
      </c>
      <c r="E93" s="7462"/>
      <c r="F93" s="7463"/>
      <c r="G93" s="7464"/>
      <c r="H93" s="7465"/>
      <c r="I93" s="7466"/>
      <c r="J93" s="7467"/>
      <c r="K93" s="7468"/>
    </row>
    <row r="94" ht="22.5" customHeight="1">
      <c r="A94" s="7469"/>
      <c r="B94" s="7470"/>
      <c r="C94" s="7471" t="s">
        <v>83</v>
      </c>
      <c r="D94" s="703">
        <f>IF(D93=0,0,(D91+D111)/D93-1)*100</f>
        <v>-16.1392423812537</v>
      </c>
      <c r="E94" s="7472" t="s">
        <v>22</v>
      </c>
      <c r="F94" s="7473">
        <v>0</v>
      </c>
      <c r="G94" s="7474">
        <v>20</v>
      </c>
      <c r="H94" s="7475" t="s">
        <v>382</v>
      </c>
      <c r="I94" s="7476" t="s">
        <v>409</v>
      </c>
      <c r="J94" s="7477"/>
      <c r="K94" s="7478"/>
    </row>
    <row r="95" ht="22.5" customHeight="1">
      <c r="A95" s="7479" t="s">
        <v>410</v>
      </c>
      <c r="B95" s="7480" t="s">
        <v>411</v>
      </c>
      <c r="C95" s="7481" t="s">
        <v>79</v>
      </c>
      <c r="D95" s="703">
        <v>19766962.97</v>
      </c>
      <c r="E95" s="7482"/>
      <c r="F95" s="7483"/>
      <c r="G95" s="7484"/>
      <c r="H95" s="7485"/>
      <c r="I95" s="7486"/>
      <c r="J95" s="7487"/>
      <c r="K95" s="7488"/>
    </row>
    <row r="96" ht="22.5" customHeight="1">
      <c r="A96" s="7489"/>
      <c r="B96" s="7490"/>
      <c r="C96" s="7491" t="s">
        <v>80</v>
      </c>
      <c r="D96" s="703">
        <v>18060399.98</v>
      </c>
      <c r="E96" s="7492"/>
      <c r="F96" s="7493"/>
      <c r="G96" s="7494"/>
      <c r="H96" s="7495"/>
      <c r="I96" s="7496"/>
      <c r="J96" s="7497"/>
      <c r="K96" s="7498"/>
    </row>
    <row r="97" ht="22.5" customHeight="1">
      <c r="A97" s="7499"/>
      <c r="B97" s="7500"/>
      <c r="C97" s="7501" t="s">
        <v>81</v>
      </c>
      <c r="D97" s="703">
        <f>IF(D95=0,0,D96/D95)*100</f>
        <v>91.3665898368403</v>
      </c>
      <c r="E97" s="7502" t="s">
        <v>22</v>
      </c>
      <c r="F97" s="7503">
        <v>95</v>
      </c>
      <c r="G97" s="7504">
        <v>105</v>
      </c>
      <c r="H97" s="7505" t="s">
        <v>382</v>
      </c>
      <c r="I97" s="7506" t="s">
        <v>412</v>
      </c>
      <c r="J97" s="7507"/>
      <c r="K97" s="7508"/>
    </row>
    <row r="98" ht="22.5" customHeight="1">
      <c r="A98" s="7509"/>
      <c r="B98" s="7510"/>
      <c r="C98" s="7511" t="s">
        <v>82</v>
      </c>
      <c r="D98" s="703">
        <v>22861633.51</v>
      </c>
      <c r="E98" s="7512"/>
      <c r="F98" s="7513"/>
      <c r="G98" s="7514"/>
      <c r="H98" s="7515"/>
      <c r="I98" s="7516"/>
      <c r="J98" s="7517"/>
      <c r="K98" s="7518"/>
    </row>
    <row r="99" ht="22.5" customHeight="1">
      <c r="A99" s="7519"/>
      <c r="B99" s="7520"/>
      <c r="C99" s="7521" t="s">
        <v>83</v>
      </c>
      <c r="D99" s="703">
        <f>IF(D98=0,0,(D96+D111)/D98-1)*100</f>
        <v>-13.1984476029683</v>
      </c>
      <c r="E99" s="7522" t="s">
        <v>22</v>
      </c>
      <c r="F99" s="7523">
        <v>0</v>
      </c>
      <c r="G99" s="7524">
        <v>20</v>
      </c>
      <c r="H99" s="7525" t="s">
        <v>382</v>
      </c>
      <c r="I99" s="7526" t="s">
        <v>413</v>
      </c>
      <c r="J99" s="7527"/>
      <c r="K99" s="7528"/>
    </row>
    <row r="100" ht="22.5" customHeight="1">
      <c r="A100" s="7529" t="s">
        <v>414</v>
      </c>
      <c r="B100" s="7530" t="s">
        <v>415</v>
      </c>
      <c r="C100" s="7531" t="s">
        <v>79</v>
      </c>
      <c r="D100" s="703">
        <v>469917.83</v>
      </c>
      <c r="E100" s="7532"/>
      <c r="F100" s="7533"/>
      <c r="G100" s="7534"/>
      <c r="H100" s="7535"/>
      <c r="I100" s="7536"/>
      <c r="J100" s="7537"/>
      <c r="K100" s="7538"/>
    </row>
    <row r="101" ht="22.5" customHeight="1">
      <c r="A101" s="7539"/>
      <c r="B101" s="7540"/>
      <c r="C101" s="7541" t="s">
        <v>80</v>
      </c>
      <c r="D101" s="703">
        <v>564630.78</v>
      </c>
      <c r="E101" s="7542"/>
      <c r="F101" s="7543"/>
      <c r="G101" s="7544"/>
      <c r="H101" s="7545"/>
      <c r="I101" s="7546"/>
      <c r="J101" s="7547"/>
      <c r="K101" s="7548"/>
    </row>
    <row r="102" ht="22.5" customHeight="1">
      <c r="A102" s="7549"/>
      <c r="B102" s="7550"/>
      <c r="C102" s="7551" t="s">
        <v>81</v>
      </c>
      <c r="D102" s="703">
        <f>IF(D100=0,0,D101/D100)*100</f>
        <v>120.15521522135</v>
      </c>
      <c r="E102" s="7552" t="s">
        <v>22</v>
      </c>
      <c r="F102" s="7553">
        <v>95</v>
      </c>
      <c r="G102" s="7554">
        <v>105</v>
      </c>
      <c r="H102" s="7555" t="s">
        <v>382</v>
      </c>
      <c r="I102" s="7556" t="s">
        <v>416</v>
      </c>
      <c r="J102" s="7557"/>
      <c r="K102" s="7558"/>
    </row>
    <row r="103" ht="22.5" customHeight="1">
      <c r="A103" s="7559"/>
      <c r="B103" s="7560"/>
      <c r="C103" s="7561" t="s">
        <v>82</v>
      </c>
      <c r="D103" s="703">
        <v>241668.47</v>
      </c>
      <c r="E103" s="7562"/>
      <c r="F103" s="7563"/>
      <c r="G103" s="7564"/>
      <c r="H103" s="7565"/>
      <c r="I103" s="7566"/>
      <c r="J103" s="7567"/>
      <c r="K103" s="7568"/>
    </row>
    <row r="104" ht="22.5" customHeight="1">
      <c r="A104" s="7569"/>
      <c r="B104" s="7570"/>
      <c r="C104" s="7571" t="s">
        <v>83</v>
      </c>
      <c r="D104" s="703">
        <f>IF(D103=0,0,D101/D103-1)*100</f>
        <v>133.638579331429</v>
      </c>
      <c r="E104" s="7572" t="s">
        <v>22</v>
      </c>
      <c r="F104" s="7573">
        <v>-10</v>
      </c>
      <c r="G104" s="7574">
        <v>20</v>
      </c>
      <c r="H104" s="7575" t="s">
        <v>382</v>
      </c>
      <c r="I104" s="7576" t="s">
        <v>417</v>
      </c>
      <c r="J104" s="7577"/>
      <c r="K104" s="7578"/>
    </row>
    <row r="105" ht="22.5" customHeight="1">
      <c r="A105" s="7579" t="s">
        <v>418</v>
      </c>
      <c r="B105" s="7580" t="s">
        <v>419</v>
      </c>
      <c r="C105" s="7581" t="s">
        <v>79</v>
      </c>
      <c r="D105" s="703">
        <v>4579783.14</v>
      </c>
      <c r="E105" s="7582"/>
      <c r="F105" s="7583"/>
      <c r="G105" s="7584"/>
      <c r="H105" s="7585"/>
      <c r="I105" s="7586"/>
      <c r="J105" s="7587"/>
      <c r="K105" s="7588"/>
    </row>
    <row r="106" ht="22.5" customHeight="1">
      <c r="A106" s="7589"/>
      <c r="B106" s="7590"/>
      <c r="C106" s="7591" t="s">
        <v>80</v>
      </c>
      <c r="D106" s="4204">
        <v>4548169.88</v>
      </c>
      <c r="E106" s="7592"/>
      <c r="F106" s="7593"/>
      <c r="G106" s="7594"/>
      <c r="H106" s="7595"/>
      <c r="I106" s="7596"/>
      <c r="J106" s="7597"/>
      <c r="K106" s="7598"/>
    </row>
    <row r="107" ht="22.5" customHeight="1">
      <c r="A107" s="7599"/>
      <c r="B107" s="7600"/>
      <c r="C107" s="7601" t="s">
        <v>420</v>
      </c>
      <c r="D107" s="7602">
        <v>0</v>
      </c>
      <c r="E107" s="7603"/>
      <c r="F107" s="7604"/>
      <c r="G107" s="7605"/>
      <c r="H107" s="7606"/>
      <c r="I107" s="7607"/>
      <c r="J107" s="7608"/>
      <c r="K107" s="7609"/>
    </row>
    <row r="108" ht="22.5" customHeight="1">
      <c r="A108" s="7610"/>
      <c r="B108" s="7611"/>
      <c r="C108" s="7612" t="s">
        <v>81</v>
      </c>
      <c r="D108" s="4330">
        <f>IF(D105=0,0,D106/D105)*100</f>
        <v>99.3097214642351</v>
      </c>
      <c r="E108" s="7613" t="s">
        <v>22</v>
      </c>
      <c r="F108" s="7614">
        <v>95</v>
      </c>
      <c r="G108" s="7615">
        <v>105</v>
      </c>
      <c r="H108" s="7616" t="s">
        <v>23</v>
      </c>
      <c r="I108" s="7617"/>
      <c r="J108" s="7618"/>
      <c r="K108" s="7619"/>
    </row>
    <row r="109" ht="22.5" customHeight="1">
      <c r="A109" s="7620"/>
      <c r="B109" s="7621"/>
      <c r="C109" s="7622" t="s">
        <v>82</v>
      </c>
      <c r="D109" s="703">
        <v>3379900.76</v>
      </c>
      <c r="E109" s="7623"/>
      <c r="F109" s="7624"/>
      <c r="G109" s="7625"/>
      <c r="H109" s="7626"/>
      <c r="I109" s="7627"/>
      <c r="J109" s="7628"/>
      <c r="K109" s="7629"/>
    </row>
    <row r="110" ht="22.5" customHeight="1">
      <c r="A110" s="7630"/>
      <c r="B110" s="7631"/>
      <c r="C110" s="7632" t="s">
        <v>83</v>
      </c>
      <c r="D110" s="703">
        <f>IF(D109=0,0,D106/D109-1)*100</f>
        <v>34.5651900146323</v>
      </c>
      <c r="E110" s="7633" t="s">
        <v>22</v>
      </c>
      <c r="F110" s="7634">
        <v>-10</v>
      </c>
      <c r="G110" s="7635">
        <v>20</v>
      </c>
      <c r="H110" s="7636" t="s">
        <v>382</v>
      </c>
      <c r="I110" s="7637" t="s">
        <v>421</v>
      </c>
      <c r="J110" s="7638"/>
      <c r="K110" s="7639"/>
    </row>
    <row r="111" ht="22.5" customHeight="1">
      <c r="A111" s="7640" t="s">
        <v>422</v>
      </c>
      <c r="B111" s="7641" t="s">
        <v>423</v>
      </c>
      <c r="C111" s="7642" t="s">
        <v>80</v>
      </c>
      <c r="D111" s="4204">
        <v>1783852.81</v>
      </c>
      <c r="E111" s="7643"/>
      <c r="F111" s="7644"/>
      <c r="G111" s="7645"/>
      <c r="H111" s="7646"/>
      <c r="I111" s="7647"/>
      <c r="J111" s="7648"/>
      <c r="K111" s="7649"/>
    </row>
    <row r="112" ht="22.5" customHeight="1">
      <c r="A112" s="7650"/>
      <c r="B112" s="7651"/>
      <c r="C112" s="7652" t="s">
        <v>424</v>
      </c>
      <c r="D112" s="7653">
        <v>131440.41</v>
      </c>
      <c r="E112" s="7654"/>
      <c r="F112" s="7655"/>
      <c r="G112" s="7656"/>
      <c r="H112" s="7657"/>
      <c r="I112" s="7658"/>
      <c r="J112" s="7659"/>
      <c r="K112" s="7660"/>
    </row>
    <row r="113" ht="22.5" customHeight="1">
      <c r="A113" s="7661"/>
      <c r="B113" s="7662"/>
      <c r="C113" s="7663" t="s">
        <v>425</v>
      </c>
      <c r="D113" s="7664">
        <v>313079.4</v>
      </c>
      <c r="E113" s="7665"/>
      <c r="F113" s="7666"/>
      <c r="G113" s="7667"/>
      <c r="H113" s="7668"/>
      <c r="I113" s="7669"/>
      <c r="J113" s="7670"/>
      <c r="K113" s="7671"/>
    </row>
    <row r="114" ht="22.5" customHeight="1">
      <c r="A114" s="7672"/>
      <c r="B114" s="7673"/>
      <c r="C114" s="7674" t="s">
        <v>426</v>
      </c>
      <c r="D114" s="4204">
        <f>D111-D112-D113</f>
        <v>1339333</v>
      </c>
      <c r="E114" s="7675" t="s">
        <v>22</v>
      </c>
      <c r="F114" s="7676">
        <v>0</v>
      </c>
      <c r="G114" s="7677">
        <v>0</v>
      </c>
      <c r="H114" s="7678" t="s">
        <v>382</v>
      </c>
      <c r="I114" s="7679" t="s">
        <v>427</v>
      </c>
      <c r="J114" s="7680"/>
      <c r="K114" s="7681"/>
    </row>
    <row r="115" ht="22.5" customHeight="1">
      <c r="A115" s="7682" t="s">
        <v>116</v>
      </c>
      <c r="B115" s="7683" t="s">
        <v>428</v>
      </c>
      <c r="C115" s="7684" t="s">
        <v>79</v>
      </c>
      <c r="D115" s="4330">
        <v>3347.04</v>
      </c>
      <c r="E115" s="7685"/>
      <c r="F115" s="7686"/>
      <c r="G115" s="7687"/>
      <c r="H115" s="7688"/>
      <c r="I115" s="7689"/>
      <c r="J115" s="7690"/>
      <c r="K115" s="7691"/>
    </row>
    <row r="116" ht="22.5" customHeight="1">
      <c r="A116" s="7692"/>
      <c r="B116" s="7693"/>
      <c r="C116" s="7694" t="s">
        <v>80</v>
      </c>
      <c r="D116" s="703">
        <v>15864.78</v>
      </c>
      <c r="E116" s="7695"/>
      <c r="F116" s="7696"/>
      <c r="G116" s="7697"/>
      <c r="H116" s="7698"/>
      <c r="I116" s="7699"/>
      <c r="J116" s="7700"/>
      <c r="K116" s="7701"/>
    </row>
    <row r="117" ht="22.5" customHeight="1">
      <c r="A117" s="7702"/>
      <c r="B117" s="7703"/>
      <c r="C117" s="7704" t="s">
        <v>81</v>
      </c>
      <c r="D117" s="703">
        <f>IF(D115=0,0,D116/D115)*100</f>
        <v>473.994335293274</v>
      </c>
      <c r="E117" s="7705" t="s">
        <v>22</v>
      </c>
      <c r="F117" s="7706">
        <v>95</v>
      </c>
      <c r="G117" s="7707">
        <v>105</v>
      </c>
      <c r="H117" s="7708" t="s">
        <v>382</v>
      </c>
      <c r="I117" s="7709" t="s">
        <v>429</v>
      </c>
      <c r="J117" s="7710"/>
      <c r="K117" s="7711"/>
    </row>
    <row r="118" ht="22.5" customHeight="1">
      <c r="A118" s="7712"/>
      <c r="B118" s="7713"/>
      <c r="C118" s="7714" t="s">
        <v>82</v>
      </c>
      <c r="D118" s="703">
        <v>12036.47</v>
      </c>
      <c r="E118" s="7715"/>
      <c r="F118" s="7716"/>
      <c r="G118" s="7717"/>
      <c r="H118" s="7718"/>
      <c r="I118" s="7719"/>
      <c r="J118" s="7720"/>
      <c r="K118" s="7721"/>
    </row>
    <row r="119" ht="22.5" customHeight="1">
      <c r="A119" s="7722"/>
      <c r="B119" s="7723"/>
      <c r="C119" s="7724" t="s">
        <v>83</v>
      </c>
      <c r="D119" s="703">
        <f>IF(D118=0,0,D116/D118-1)*100</f>
        <v>31.805919841947</v>
      </c>
      <c r="E119" s="7725" t="s">
        <v>22</v>
      </c>
      <c r="F119" s="7726">
        <v>-30</v>
      </c>
      <c r="G119" s="7727">
        <v>30</v>
      </c>
      <c r="H119" s="7728" t="s">
        <v>382</v>
      </c>
      <c r="I119" s="7729" t="s">
        <v>430</v>
      </c>
      <c r="J119" s="7730"/>
      <c r="K119" s="7731"/>
    </row>
    <row r="120" ht="22.5" customHeight="1">
      <c r="A120" s="7732" t="s">
        <v>117</v>
      </c>
      <c r="B120" s="7733" t="s">
        <v>118</v>
      </c>
      <c r="C120" s="7734" t="s">
        <v>119</v>
      </c>
      <c r="D120" s="703">
        <v>329880.39</v>
      </c>
      <c r="E120" s="7735" t="s">
        <v>22</v>
      </c>
      <c r="F120" s="7736">
        <v>0</v>
      </c>
      <c r="G120" s="7737"/>
      <c r="H120" s="7738" t="s">
        <v>23</v>
      </c>
      <c r="I120" s="7739"/>
      <c r="J120" s="7740"/>
      <c r="K120" s="7741"/>
    </row>
    <row r="121" ht="22.5" customHeight="1">
      <c r="A121" s="7742"/>
      <c r="B121" s="7743"/>
      <c r="C121" s="7744" t="s">
        <v>120</v>
      </c>
      <c r="D121" s="703">
        <v>373350.05</v>
      </c>
      <c r="E121" s="7745" t="s">
        <v>22</v>
      </c>
      <c r="F121" s="7746">
        <v>0</v>
      </c>
      <c r="G121" s="7747"/>
      <c r="H121" s="7748" t="s">
        <v>23</v>
      </c>
      <c r="I121" s="7749"/>
      <c r="J121" s="7750"/>
      <c r="K121" s="7751"/>
    </row>
    <row r="122" ht="22.5" customHeight="1">
      <c r="A122" s="7752"/>
      <c r="B122" s="7753"/>
      <c r="C122" s="7754" t="s">
        <v>121</v>
      </c>
      <c r="D122" s="703">
        <f>IF(D81=0,0,D121/D81)*12</f>
        <v>0.0415088143817951</v>
      </c>
      <c r="E122" s="7755" t="s">
        <v>22</v>
      </c>
      <c r="F122" s="7756">
        <v>6</v>
      </c>
      <c r="G122" s="7757"/>
      <c r="H122" s="7758" t="s">
        <v>382</v>
      </c>
      <c r="I122" s="7759" t="s">
        <v>431</v>
      </c>
      <c r="J122" s="7760"/>
      <c r="K122" s="7761"/>
    </row>
    <row r="123" ht="22.5" customHeight="1">
      <c r="A123" s="7762" t="s">
        <v>432</v>
      </c>
      <c r="B123" s="7763" t="s">
        <v>118</v>
      </c>
      <c r="C123" s="7764" t="s">
        <v>119</v>
      </c>
      <c r="D123" s="703">
        <v>170525.97</v>
      </c>
      <c r="E123" s="7765" t="s">
        <v>22</v>
      </c>
      <c r="F123" s="7766">
        <v>0</v>
      </c>
      <c r="G123" s="7767"/>
      <c r="H123" s="7768" t="s">
        <v>23</v>
      </c>
      <c r="I123" s="7769"/>
      <c r="J123" s="7770"/>
      <c r="K123" s="7771"/>
    </row>
    <row r="124" ht="22.5" customHeight="1">
      <c r="A124" s="7772"/>
      <c r="B124" s="7773"/>
      <c r="C124" s="7774" t="s">
        <v>120</v>
      </c>
      <c r="D124" s="703">
        <v>213995.63</v>
      </c>
      <c r="E124" s="7775" t="s">
        <v>22</v>
      </c>
      <c r="F124" s="7776">
        <v>0</v>
      </c>
      <c r="G124" s="7777"/>
      <c r="H124" s="7778" t="s">
        <v>23</v>
      </c>
      <c r="I124" s="7779"/>
      <c r="J124" s="7780"/>
      <c r="K124" s="7781"/>
    </row>
    <row r="125" ht="22.5" customHeight="1">
      <c r="A125" s="7782"/>
      <c r="B125" s="7783"/>
      <c r="C125" s="7784" t="s">
        <v>121</v>
      </c>
      <c r="D125" s="703">
        <v>0.11</v>
      </c>
      <c r="E125" s="7785" t="s">
        <v>22</v>
      </c>
      <c r="F125" s="7786">
        <v>6</v>
      </c>
      <c r="G125" s="7787"/>
      <c r="H125" s="7788" t="s">
        <v>382</v>
      </c>
      <c r="I125" s="7789" t="s">
        <v>433</v>
      </c>
      <c r="J125" s="7790"/>
      <c r="K125" s="7791"/>
    </row>
    <row r="126" ht="22.5" customHeight="1">
      <c r="A126" s="7792" t="s">
        <v>122</v>
      </c>
      <c r="B126" s="7793"/>
      <c r="C126" s="7794"/>
      <c r="D126" s="7795"/>
      <c r="E126" s="7796"/>
      <c r="F126" s="7797"/>
      <c r="G126" s="7798"/>
      <c r="H126" s="7799"/>
      <c r="I126" s="7800"/>
      <c r="J126" s="7801"/>
      <c r="K126" s="7802"/>
    </row>
    <row r="127" ht="22.5" customHeight="1">
      <c r="A127" s="7803" t="s">
        <v>123</v>
      </c>
      <c r="B127" s="7804" t="s">
        <v>434</v>
      </c>
      <c r="C127" s="7805" t="s">
        <v>125</v>
      </c>
      <c r="D127" s="4112">
        <v>16545</v>
      </c>
      <c r="E127" s="7806"/>
      <c r="F127" s="7807"/>
      <c r="G127" s="7808"/>
      <c r="H127" s="7809"/>
      <c r="I127" s="7810"/>
      <c r="J127" s="7811"/>
      <c r="K127" s="7812"/>
    </row>
    <row r="128" ht="22.5" customHeight="1">
      <c r="A128" s="7813"/>
      <c r="B128" s="7814"/>
      <c r="C128" s="7815" t="s">
        <v>126</v>
      </c>
      <c r="D128" s="4112">
        <v>16849</v>
      </c>
      <c r="E128" s="7816"/>
      <c r="F128" s="7817"/>
      <c r="G128" s="7818"/>
      <c r="H128" s="7819"/>
      <c r="I128" s="7820"/>
      <c r="J128" s="7821"/>
      <c r="K128" s="7822"/>
    </row>
    <row r="129" ht="22.5" customHeight="1">
      <c r="A129" s="7823"/>
      <c r="B129" s="7824"/>
      <c r="C129" s="7825" t="s">
        <v>83</v>
      </c>
      <c r="D129" s="703">
        <f>IF(D128=0,0,D127/D128-1)*100</f>
        <v>-1.80426138049736</v>
      </c>
      <c r="E129" s="7826" t="s">
        <v>22</v>
      </c>
      <c r="F129" s="7827">
        <v>0</v>
      </c>
      <c r="G129" s="7828">
        <v>10</v>
      </c>
      <c r="H129" s="7829" t="s">
        <v>382</v>
      </c>
      <c r="I129" s="7830" t="s">
        <v>435</v>
      </c>
      <c r="J129" s="7831"/>
      <c r="K129" s="7832"/>
    </row>
    <row r="130" ht="22.5" customHeight="1">
      <c r="A130" s="7833" t="s">
        <v>127</v>
      </c>
      <c r="B130" s="7834" t="s">
        <v>436</v>
      </c>
      <c r="C130" s="7835" t="s">
        <v>125</v>
      </c>
      <c r="D130" s="4112">
        <v>11336</v>
      </c>
      <c r="E130" s="7836"/>
      <c r="F130" s="7837"/>
      <c r="G130" s="7838"/>
      <c r="H130" s="7839"/>
      <c r="I130" s="7840"/>
      <c r="J130" s="7841"/>
      <c r="K130" s="7842"/>
    </row>
    <row r="131" ht="22.5" customHeight="1">
      <c r="A131" s="7843"/>
      <c r="B131" s="7844"/>
      <c r="C131" s="7845" t="s">
        <v>126</v>
      </c>
      <c r="D131" s="4112">
        <v>11778</v>
      </c>
      <c r="E131" s="7846"/>
      <c r="F131" s="7847"/>
      <c r="G131" s="7848"/>
      <c r="H131" s="7849"/>
      <c r="I131" s="7850"/>
      <c r="J131" s="7851"/>
      <c r="K131" s="7852"/>
    </row>
    <row r="132" ht="22.5" customHeight="1">
      <c r="A132" s="7853"/>
      <c r="B132" s="7854"/>
      <c r="C132" s="7855" t="s">
        <v>83</v>
      </c>
      <c r="D132" s="703">
        <f>IF(D131=0,0,D130/D131-1)*100</f>
        <v>-3.75275938189845</v>
      </c>
      <c r="E132" s="7856" t="s">
        <v>22</v>
      </c>
      <c r="F132" s="7857">
        <v>0</v>
      </c>
      <c r="G132" s="7858">
        <v>10</v>
      </c>
      <c r="H132" s="7859" t="s">
        <v>382</v>
      </c>
      <c r="I132" s="7860" t="s">
        <v>437</v>
      </c>
      <c r="J132" s="7861"/>
      <c r="K132" s="7862"/>
    </row>
    <row r="133" ht="22.5" customHeight="1">
      <c r="A133" s="7863"/>
      <c r="B133" s="7864"/>
      <c r="C133" s="7865" t="s">
        <v>131</v>
      </c>
      <c r="D133" s="4112">
        <v>11641</v>
      </c>
      <c r="E133" s="7866" t="s">
        <v>22</v>
      </c>
      <c r="F133" s="7867">
        <f>IF(D130&lt;=D131,D130,D131)</f>
        <v>11336</v>
      </c>
      <c r="G133" s="7868">
        <f>IF(D130&lt;=D131,D131,D130)</f>
        <v>11778</v>
      </c>
      <c r="H133" s="7869" t="s">
        <v>23</v>
      </c>
      <c r="I133" s="7870"/>
      <c r="J133" s="7871"/>
      <c r="K133" s="7872"/>
    </row>
    <row r="134" ht="22.5" customHeight="1">
      <c r="A134" s="7873" t="s">
        <v>438</v>
      </c>
      <c r="B134" s="7874" t="s">
        <v>439</v>
      </c>
      <c r="C134" s="7875" t="s">
        <v>125</v>
      </c>
      <c r="D134" s="4112">
        <v>0</v>
      </c>
      <c r="E134" s="7876"/>
      <c r="F134" s="7877"/>
      <c r="G134" s="7878"/>
      <c r="H134" s="7879"/>
      <c r="I134" s="7880"/>
      <c r="J134" s="7881"/>
      <c r="K134" s="7882"/>
    </row>
    <row r="135" ht="22.5" customHeight="1">
      <c r="A135" s="7883"/>
      <c r="B135" s="7884"/>
      <c r="C135" s="7885" t="s">
        <v>126</v>
      </c>
      <c r="D135" s="4112">
        <v>0</v>
      </c>
      <c r="E135" s="7886"/>
      <c r="F135" s="7887"/>
      <c r="G135" s="7888"/>
      <c r="H135" s="7889"/>
      <c r="I135" s="7890"/>
      <c r="J135" s="7891"/>
      <c r="K135" s="7892"/>
    </row>
    <row r="136" ht="22.5" customHeight="1">
      <c r="A136" s="7893"/>
      <c r="B136" s="7894"/>
      <c r="C136" s="7895" t="s">
        <v>83</v>
      </c>
      <c r="D136" s="703">
        <f>IF(D134=0,0,D134/D135-1)*100</f>
        <v>0</v>
      </c>
      <c r="E136" s="7896" t="s">
        <v>22</v>
      </c>
      <c r="F136" s="7897">
        <v>0</v>
      </c>
      <c r="G136" s="7898">
        <v>10</v>
      </c>
      <c r="H136" s="7899" t="s">
        <v>23</v>
      </c>
      <c r="I136" s="7900"/>
      <c r="J136" s="7901"/>
      <c r="K136" s="7902"/>
    </row>
    <row r="137" ht="22.5" customHeight="1">
      <c r="A137" s="7903"/>
      <c r="B137" s="7904"/>
      <c r="C137" s="7905" t="s">
        <v>131</v>
      </c>
      <c r="D137" s="7906">
        <f>(D134+D135)/2</f>
        <v>0</v>
      </c>
      <c r="E137" s="7907" t="s">
        <v>22</v>
      </c>
      <c r="F137" s="7908">
        <f>IF(D134&lt;=D135,D134,D135)</f>
        <v>0</v>
      </c>
      <c r="G137" s="7909">
        <f>IF(D134&lt;=D135,D135,D134)</f>
        <v>0</v>
      </c>
      <c r="H137" s="7910" t="s">
        <v>23</v>
      </c>
      <c r="I137" s="7911"/>
      <c r="J137" s="7912"/>
      <c r="K137" s="7913"/>
    </row>
    <row r="138" ht="22.5" customHeight="1">
      <c r="A138" s="7914" t="s">
        <v>440</v>
      </c>
      <c r="B138" s="7915" t="s">
        <v>441</v>
      </c>
      <c r="C138" s="7916" t="s">
        <v>125</v>
      </c>
      <c r="D138" s="4215">
        <v>5209</v>
      </c>
      <c r="E138" s="7917"/>
      <c r="F138" s="7918"/>
      <c r="G138" s="7919"/>
      <c r="H138" s="7920"/>
      <c r="I138" s="7921"/>
      <c r="J138" s="7922"/>
      <c r="K138" s="7923"/>
    </row>
    <row r="139" ht="22.5" customHeight="1">
      <c r="A139" s="7924"/>
      <c r="B139" s="7925"/>
      <c r="C139" s="7926" t="s">
        <v>126</v>
      </c>
      <c r="D139" s="4112">
        <v>5071</v>
      </c>
      <c r="E139" s="7927"/>
      <c r="F139" s="7928"/>
      <c r="G139" s="7929"/>
      <c r="H139" s="7930"/>
      <c r="I139" s="7931"/>
      <c r="J139" s="7932"/>
      <c r="K139" s="7933"/>
    </row>
    <row r="140" ht="22.5" customHeight="1">
      <c r="A140" s="7934"/>
      <c r="B140" s="7935"/>
      <c r="C140" s="7936" t="s">
        <v>83</v>
      </c>
      <c r="D140" s="703">
        <f>IF(D139=0,0,D138/D139-1)*100</f>
        <v>2.72135673437193</v>
      </c>
      <c r="E140" s="7937" t="s">
        <v>22</v>
      </c>
      <c r="F140" s="7938">
        <v>0</v>
      </c>
      <c r="G140" s="7939">
        <v>10</v>
      </c>
      <c r="H140" s="7940" t="s">
        <v>23</v>
      </c>
      <c r="I140" s="7941"/>
      <c r="J140" s="7942"/>
      <c r="K140" s="7943"/>
    </row>
    <row r="141" ht="22.5" customHeight="1">
      <c r="A141" s="7944"/>
      <c r="B141" s="7945"/>
      <c r="C141" s="7946" t="s">
        <v>131</v>
      </c>
      <c r="D141" s="4112">
        <v>5155</v>
      </c>
      <c r="E141" s="7947" t="s">
        <v>22</v>
      </c>
      <c r="F141" s="7948">
        <f>IF(D138&lt;=D139,D138,D139)</f>
        <v>5071</v>
      </c>
      <c r="G141" s="7949">
        <f>IF(D138&lt;=D139,D139,D138)</f>
        <v>5209</v>
      </c>
      <c r="H141" s="7950" t="s">
        <v>23</v>
      </c>
      <c r="I141" s="7951"/>
      <c r="J141" s="7952"/>
      <c r="K141" s="7953"/>
    </row>
    <row r="142" ht="22.5" customHeight="1">
      <c r="A142" s="7954" t="s">
        <v>148</v>
      </c>
      <c r="B142" s="7955" t="s">
        <v>442</v>
      </c>
      <c r="C142" s="7956" t="s">
        <v>125</v>
      </c>
      <c r="D142" s="4112">
        <v>11329</v>
      </c>
      <c r="E142" s="7957"/>
      <c r="F142" s="7958"/>
      <c r="G142" s="7959"/>
      <c r="H142" s="7960"/>
      <c r="I142" s="7961"/>
      <c r="J142" s="7962"/>
      <c r="K142" s="7963"/>
    </row>
    <row r="143" ht="22.5" customHeight="1">
      <c r="A143" s="7964"/>
      <c r="B143" s="7965"/>
      <c r="C143" s="7966" t="s">
        <v>126</v>
      </c>
      <c r="D143" s="4112">
        <v>11778</v>
      </c>
      <c r="E143" s="7967"/>
      <c r="F143" s="7968"/>
      <c r="G143" s="7969"/>
      <c r="H143" s="7970"/>
      <c r="I143" s="7971"/>
      <c r="J143" s="7972"/>
      <c r="K143" s="7973"/>
    </row>
    <row r="144" ht="22.5" customHeight="1">
      <c r="A144" s="7974"/>
      <c r="B144" s="7975"/>
      <c r="C144" s="7976" t="s">
        <v>83</v>
      </c>
      <c r="D144" s="703">
        <f>IF(D143=0,0,D142/D143-1)*100</f>
        <v>-3.81219222278825</v>
      </c>
      <c r="E144" s="7977" t="s">
        <v>22</v>
      </c>
      <c r="F144" s="7978">
        <v>0</v>
      </c>
      <c r="G144" s="7979">
        <v>10</v>
      </c>
      <c r="H144" s="7980" t="s">
        <v>382</v>
      </c>
      <c r="I144" s="7981" t="s">
        <v>443</v>
      </c>
      <c r="J144" s="7982"/>
      <c r="K144" s="7983"/>
    </row>
    <row r="145" ht="22.5" customHeight="1">
      <c r="A145" s="7984"/>
      <c r="B145" s="7985"/>
      <c r="C145" s="7986" t="s">
        <v>131</v>
      </c>
      <c r="D145" s="4112">
        <v>11329</v>
      </c>
      <c r="E145" s="7987" t="s">
        <v>22</v>
      </c>
      <c r="F145" s="7988">
        <f>IF(D142&lt;=D143,D142,D143)</f>
        <v>11329</v>
      </c>
      <c r="G145" s="7989">
        <f>IF(D142&lt;=D143,D143,D142)</f>
        <v>11778</v>
      </c>
      <c r="H145" s="7990" t="s">
        <v>23</v>
      </c>
      <c r="I145" s="7991"/>
      <c r="J145" s="7992"/>
      <c r="K145" s="7993"/>
    </row>
    <row r="146" ht="22.5" customHeight="1">
      <c r="A146" s="7994" t="s">
        <v>444</v>
      </c>
      <c r="B146" s="7995" t="s">
        <v>445</v>
      </c>
      <c r="C146" s="7996" t="s">
        <v>125</v>
      </c>
      <c r="D146" s="4112">
        <v>0</v>
      </c>
      <c r="E146" s="7997"/>
      <c r="F146" s="7998"/>
      <c r="G146" s="7999"/>
      <c r="H146" s="8000"/>
      <c r="I146" s="8001"/>
      <c r="J146" s="8002"/>
      <c r="K146" s="8003"/>
    </row>
    <row r="147" ht="22.5" customHeight="1">
      <c r="A147" s="8004"/>
      <c r="B147" s="8005"/>
      <c r="C147" s="8006" t="s">
        <v>126</v>
      </c>
      <c r="D147" s="4112">
        <v>0</v>
      </c>
      <c r="E147" s="8007"/>
      <c r="F147" s="8008"/>
      <c r="G147" s="8009"/>
      <c r="H147" s="8010"/>
      <c r="I147" s="8011"/>
      <c r="J147" s="8012"/>
      <c r="K147" s="8013"/>
    </row>
    <row r="148" ht="22.5" customHeight="1">
      <c r="A148" s="8014"/>
      <c r="B148" s="8015"/>
      <c r="C148" s="8016" t="s">
        <v>83</v>
      </c>
      <c r="D148" s="703">
        <f>IF(D147=0,0,D146/D147-1)*100</f>
        <v>0</v>
      </c>
      <c r="E148" s="8017" t="s">
        <v>22</v>
      </c>
      <c r="F148" s="8018">
        <v>0</v>
      </c>
      <c r="G148" s="8019">
        <v>10</v>
      </c>
      <c r="H148" s="8020" t="s">
        <v>23</v>
      </c>
      <c r="I148" s="8021"/>
      <c r="J148" s="8022"/>
      <c r="K148" s="8023"/>
    </row>
    <row r="149" ht="22.5" customHeight="1">
      <c r="A149" s="8024"/>
      <c r="B149" s="8025"/>
      <c r="C149" s="8026" t="s">
        <v>131</v>
      </c>
      <c r="D149" s="7906">
        <v>0</v>
      </c>
      <c r="E149" s="8027" t="s">
        <v>22</v>
      </c>
      <c r="F149" s="8028">
        <f>IF(D146&lt;=D147,D146,D147)</f>
        <v>0</v>
      </c>
      <c r="G149" s="8029">
        <f>IF(D146&lt;=D147,D147,D146)</f>
        <v>0</v>
      </c>
      <c r="H149" s="8030" t="s">
        <v>23</v>
      </c>
      <c r="I149" s="8031"/>
      <c r="J149" s="8032"/>
      <c r="K149" s="8033"/>
    </row>
    <row r="150" ht="22.5" customHeight="1">
      <c r="A150" s="8034" t="s">
        <v>362</v>
      </c>
      <c r="B150" s="8035" t="s">
        <v>446</v>
      </c>
      <c r="C150" s="8036" t="s">
        <v>80</v>
      </c>
      <c r="D150" s="4330">
        <v>893573666</v>
      </c>
      <c r="E150" s="8037"/>
      <c r="F150" s="8038"/>
      <c r="G150" s="8039"/>
      <c r="H150" s="8040"/>
      <c r="I150" s="8041"/>
      <c r="J150" s="8042"/>
      <c r="K150" s="8043"/>
    </row>
    <row r="151" ht="22.5" customHeight="1">
      <c r="A151" s="8044"/>
      <c r="B151" s="8045"/>
      <c r="C151" s="8046" t="s">
        <v>82</v>
      </c>
      <c r="D151" s="703">
        <v>853013005</v>
      </c>
      <c r="E151" s="8047"/>
      <c r="F151" s="8048"/>
      <c r="G151" s="8049"/>
      <c r="H151" s="8050"/>
      <c r="I151" s="8051"/>
      <c r="J151" s="8052"/>
      <c r="K151" s="8053"/>
    </row>
    <row r="152" ht="22.5" customHeight="1">
      <c r="A152" s="8054"/>
      <c r="B152" s="8055"/>
      <c r="C152" s="8056" t="s">
        <v>83</v>
      </c>
      <c r="D152" s="703">
        <f>IF(D151=0,0,D150/D151-1)*100</f>
        <v>4.75498741077225</v>
      </c>
      <c r="E152" s="8057" t="s">
        <v>22</v>
      </c>
      <c r="F152" s="8058">
        <v>5</v>
      </c>
      <c r="G152" s="8059">
        <v>20</v>
      </c>
      <c r="H152" s="8060" t="s">
        <v>382</v>
      </c>
      <c r="I152" s="8061" t="s">
        <v>447</v>
      </c>
      <c r="J152" s="8062"/>
      <c r="K152" s="8063"/>
    </row>
    <row r="153" ht="22.5" customHeight="1">
      <c r="A153" s="8064" t="s">
        <v>448</v>
      </c>
      <c r="B153" s="8065" t="s">
        <v>449</v>
      </c>
      <c r="C153" s="8066" t="s">
        <v>80</v>
      </c>
      <c r="D153" s="703">
        <v>0</v>
      </c>
      <c r="E153" s="8067"/>
      <c r="F153" s="8068"/>
      <c r="G153" s="8069"/>
      <c r="H153" s="8070"/>
      <c r="I153" s="8071"/>
      <c r="J153" s="8072"/>
      <c r="K153" s="8073"/>
    </row>
    <row r="154" ht="22.5" customHeight="1">
      <c r="A154" s="8074"/>
      <c r="B154" s="8075"/>
      <c r="C154" s="8076" t="s">
        <v>82</v>
      </c>
      <c r="D154" s="703">
        <v>0</v>
      </c>
      <c r="E154" s="8077"/>
      <c r="F154" s="8078"/>
      <c r="G154" s="8079"/>
      <c r="H154" s="8080"/>
      <c r="I154" s="8081"/>
      <c r="J154" s="8082"/>
      <c r="K154" s="8083"/>
    </row>
    <row r="155" ht="22.5" customHeight="1">
      <c r="A155" s="8084"/>
      <c r="B155" s="8085"/>
      <c r="C155" s="8086" t="s">
        <v>83</v>
      </c>
      <c r="D155" s="703">
        <f>IF(D154=0,0,D153/D154-1)*100</f>
        <v>0</v>
      </c>
      <c r="E155" s="8087" t="s">
        <v>22</v>
      </c>
      <c r="F155" s="8088">
        <v>5</v>
      </c>
      <c r="G155" s="8089">
        <v>20</v>
      </c>
      <c r="H155" s="8090" t="s">
        <v>382</v>
      </c>
      <c r="I155" s="8091" t="s">
        <v>450</v>
      </c>
      <c r="J155" s="8092"/>
      <c r="K155" s="8093"/>
    </row>
    <row r="156" ht="22.5" customHeight="1">
      <c r="A156" s="8094" t="s">
        <v>451</v>
      </c>
      <c r="B156" s="8095" t="s">
        <v>452</v>
      </c>
      <c r="C156" s="8096" t="s">
        <v>80</v>
      </c>
      <c r="D156" s="4112">
        <v>3466</v>
      </c>
      <c r="E156" s="8097"/>
      <c r="F156" s="8098"/>
      <c r="G156" s="8099"/>
      <c r="H156" s="8100"/>
      <c r="I156" s="8101"/>
      <c r="J156" s="8102"/>
      <c r="K156" s="8103"/>
    </row>
    <row r="157" ht="22.5" customHeight="1">
      <c r="A157" s="8104"/>
      <c r="B157" s="8105"/>
      <c r="C157" s="8106" t="s">
        <v>453</v>
      </c>
      <c r="D157" s="4204">
        <f>IF(D127=0,0,D156/D127*100)</f>
        <v>20.9489271683288</v>
      </c>
      <c r="E157" s="8107" t="s">
        <v>22</v>
      </c>
      <c r="F157" s="8108">
        <v>5</v>
      </c>
      <c r="G157" s="8109">
        <v>20</v>
      </c>
      <c r="H157" s="8110" t="s">
        <v>382</v>
      </c>
      <c r="I157" s="8111" t="s">
        <v>454</v>
      </c>
      <c r="J157" s="8112"/>
      <c r="K157" s="8113"/>
    </row>
    <row r="158" ht="22.5" customHeight="1">
      <c r="A158" s="8114"/>
      <c r="B158" s="8115"/>
      <c r="C158" s="8116" t="s">
        <v>82</v>
      </c>
      <c r="D158" s="4215">
        <v>3675</v>
      </c>
      <c r="E158" s="8117"/>
      <c r="F158" s="8118"/>
      <c r="G158" s="8119"/>
      <c r="H158" s="8120"/>
      <c r="I158" s="8121"/>
      <c r="J158" s="8122"/>
      <c r="K158" s="8123"/>
    </row>
    <row r="159" ht="22.5" customHeight="1">
      <c r="A159" s="8124"/>
      <c r="B159" s="8125"/>
      <c r="C159" s="8126" t="s">
        <v>83</v>
      </c>
      <c r="D159" s="4204">
        <f>IF(D158=0,0,D156/D158-1)*100</f>
        <v>-5.68707482993197</v>
      </c>
      <c r="E159" s="8127" t="s">
        <v>22</v>
      </c>
      <c r="F159" s="8128">
        <v>0</v>
      </c>
      <c r="G159" s="8129">
        <v>10</v>
      </c>
      <c r="H159" s="8130" t="s">
        <v>382</v>
      </c>
      <c r="I159" s="8131" t="s">
        <v>455</v>
      </c>
      <c r="J159" s="8132"/>
      <c r="K159" s="8133"/>
    </row>
    <row r="160" ht="22.5" customHeight="1">
      <c r="A160" s="8134" t="s">
        <v>456</v>
      </c>
      <c r="B160" s="8135" t="s">
        <v>457</v>
      </c>
      <c r="C160" s="8136" t="s">
        <v>80</v>
      </c>
      <c r="D160" s="4330">
        <v>5617</v>
      </c>
      <c r="E160" s="8137"/>
      <c r="F160" s="8138"/>
      <c r="G160" s="8139"/>
      <c r="H160" s="8140"/>
      <c r="I160" s="8141"/>
      <c r="J160" s="8142"/>
      <c r="K160" s="8143"/>
    </row>
    <row r="161" ht="22.5" customHeight="1">
      <c r="A161" s="8144"/>
      <c r="B161" s="8145"/>
      <c r="C161" s="8146" t="s">
        <v>458</v>
      </c>
      <c r="D161" s="4204">
        <f>IF(D156=0,0,D160/D156)</f>
        <v>1.62060011540681</v>
      </c>
      <c r="E161" s="8147" t="s">
        <v>22</v>
      </c>
      <c r="F161" s="8148">
        <v>1.01</v>
      </c>
      <c r="G161" s="8149">
        <v>2</v>
      </c>
      <c r="H161" s="8150" t="s">
        <v>23</v>
      </c>
      <c r="I161" s="8151"/>
      <c r="J161" s="8152"/>
      <c r="K161" s="8153"/>
    </row>
    <row r="162" ht="22.5" customHeight="1">
      <c r="A162" s="8154"/>
      <c r="B162" s="8155"/>
      <c r="C162" s="8156" t="s">
        <v>82</v>
      </c>
      <c r="D162" s="4330">
        <v>5957</v>
      </c>
      <c r="E162" s="8157"/>
      <c r="F162" s="8158"/>
      <c r="G162" s="8159"/>
      <c r="H162" s="8160"/>
      <c r="I162" s="8161"/>
      <c r="J162" s="8162"/>
      <c r="K162" s="8163"/>
    </row>
    <row r="163" ht="22.5" customHeight="1">
      <c r="A163" s="8164"/>
      <c r="B163" s="8165"/>
      <c r="C163" s="8166" t="s">
        <v>83</v>
      </c>
      <c r="D163" s="4204">
        <f>IF(D162=0,0,D160/D162-1)*100</f>
        <v>-5.70757092496222</v>
      </c>
      <c r="E163" s="8167" t="s">
        <v>22</v>
      </c>
      <c r="F163" s="8168">
        <v>0</v>
      </c>
      <c r="G163" s="8169">
        <v>10</v>
      </c>
      <c r="H163" s="8170" t="s">
        <v>382</v>
      </c>
      <c r="I163" s="8171" t="s">
        <v>459</v>
      </c>
      <c r="J163" s="8172"/>
      <c r="K163" s="8173"/>
    </row>
    <row r="164" ht="22.5" customHeight="1">
      <c r="A164" s="8174" t="s">
        <v>460</v>
      </c>
      <c r="B164" s="8175" t="s">
        <v>461</v>
      </c>
      <c r="C164" s="8176" t="s">
        <v>80</v>
      </c>
      <c r="D164" s="4215">
        <v>19350</v>
      </c>
      <c r="E164" s="8177"/>
      <c r="F164" s="8178"/>
      <c r="G164" s="8179"/>
      <c r="H164" s="8180"/>
      <c r="I164" s="8181"/>
      <c r="J164" s="8182"/>
      <c r="K164" s="8183"/>
    </row>
    <row r="165" ht="22.5" customHeight="1">
      <c r="A165" s="8184"/>
      <c r="B165" s="8185"/>
      <c r="C165" s="8186" t="s">
        <v>453</v>
      </c>
      <c r="D165" s="4204">
        <f>IF(D127=0,0,D164/D127*100)</f>
        <v>116.953762466002</v>
      </c>
      <c r="E165" s="8187" t="s">
        <v>22</v>
      </c>
      <c r="F165" s="8188">
        <v>50</v>
      </c>
      <c r="G165" s="8189">
        <v>99</v>
      </c>
      <c r="H165" s="8190" t="s">
        <v>382</v>
      </c>
      <c r="I165" s="8191" t="s">
        <v>462</v>
      </c>
      <c r="J165" s="8192"/>
      <c r="K165" s="8193"/>
    </row>
    <row r="166" ht="22.5" customHeight="1">
      <c r="A166" s="8194"/>
      <c r="B166" s="8195"/>
      <c r="C166" s="8196" t="s">
        <v>82</v>
      </c>
      <c r="D166" s="4215">
        <v>18842</v>
      </c>
      <c r="E166" s="8197"/>
      <c r="F166" s="8198"/>
      <c r="G166" s="8199"/>
      <c r="H166" s="8200"/>
      <c r="I166" s="8201"/>
      <c r="J166" s="8202"/>
      <c r="K166" s="8203"/>
    </row>
    <row r="167" ht="22.5" customHeight="1">
      <c r="A167" s="8204"/>
      <c r="B167" s="8205"/>
      <c r="C167" s="8206" t="s">
        <v>83</v>
      </c>
      <c r="D167" s="4204">
        <f>IF(D166=0,0,D164/D166-1)*100</f>
        <v>2.69610444751087</v>
      </c>
      <c r="E167" s="8207" t="s">
        <v>22</v>
      </c>
      <c r="F167" s="8208">
        <v>0</v>
      </c>
      <c r="G167" s="8209">
        <v>10</v>
      </c>
      <c r="H167" s="8210" t="s">
        <v>23</v>
      </c>
      <c r="I167" s="8211"/>
      <c r="J167" s="8212"/>
      <c r="K167" s="8213"/>
    </row>
    <row r="168" ht="22.5" customHeight="1">
      <c r="A168" s="8214" t="s">
        <v>463</v>
      </c>
      <c r="B168" s="8215" t="s">
        <v>464</v>
      </c>
      <c r="C168" s="8216" t="s">
        <v>80</v>
      </c>
      <c r="D168" s="4330">
        <v>171918</v>
      </c>
      <c r="E168" s="8217"/>
      <c r="F168" s="8218"/>
      <c r="G168" s="8219"/>
      <c r="H168" s="8220"/>
      <c r="I168" s="8221"/>
      <c r="J168" s="8222"/>
      <c r="K168" s="8223"/>
    </row>
    <row r="169" ht="22.5" customHeight="1">
      <c r="A169" s="8224"/>
      <c r="B169" s="8225"/>
      <c r="C169" s="8226" t="s">
        <v>458</v>
      </c>
      <c r="D169" s="4204">
        <f>IF(D164=0,0,D168/D164)</f>
        <v>8.8846511627907</v>
      </c>
      <c r="E169" s="8227" t="s">
        <v>22</v>
      </c>
      <c r="F169" s="8228">
        <v>1.05</v>
      </c>
      <c r="G169" s="8229">
        <v>10</v>
      </c>
      <c r="H169" s="8230" t="s">
        <v>23</v>
      </c>
      <c r="I169" s="8231"/>
      <c r="J169" s="8232"/>
      <c r="K169" s="8233"/>
    </row>
    <row r="170" ht="22.5" customHeight="1">
      <c r="A170" s="8234"/>
      <c r="B170" s="8235"/>
      <c r="C170" s="8236" t="s">
        <v>82</v>
      </c>
      <c r="D170" s="4330">
        <v>154608</v>
      </c>
      <c r="E170" s="8237"/>
      <c r="F170" s="8238"/>
      <c r="G170" s="8239"/>
      <c r="H170" s="8240"/>
      <c r="I170" s="8241"/>
      <c r="J170" s="8242"/>
      <c r="K170" s="8243"/>
    </row>
    <row r="171" ht="22.5" customHeight="1">
      <c r="A171" s="8244"/>
      <c r="B171" s="8245"/>
      <c r="C171" s="8246" t="s">
        <v>83</v>
      </c>
      <c r="D171" s="4204">
        <f>IF(D170=0,0,D168/D170-1)*100</f>
        <v>11.1960571251164</v>
      </c>
      <c r="E171" s="8247" t="s">
        <v>22</v>
      </c>
      <c r="F171" s="8248">
        <v>0</v>
      </c>
      <c r="G171" s="8249">
        <v>10</v>
      </c>
      <c r="H171" s="8250" t="s">
        <v>382</v>
      </c>
      <c r="I171" s="8251" t="s">
        <v>465</v>
      </c>
      <c r="J171" s="8252"/>
      <c r="K171" s="8253"/>
    </row>
    <row r="172" ht="22.5" customHeight="1">
      <c r="A172" s="8254" t="s">
        <v>466</v>
      </c>
      <c r="B172" s="8255" t="s">
        <v>467</v>
      </c>
      <c r="C172" s="8256" t="s">
        <v>80</v>
      </c>
      <c r="D172" s="4215">
        <v>414</v>
      </c>
      <c r="E172" s="8257"/>
      <c r="F172" s="8258"/>
      <c r="G172" s="8259"/>
      <c r="H172" s="8260"/>
      <c r="I172" s="8261"/>
      <c r="J172" s="8262"/>
      <c r="K172" s="8263"/>
    </row>
    <row r="173" ht="22.5" customHeight="1">
      <c r="A173" s="8264"/>
      <c r="B173" s="8265"/>
      <c r="C173" s="8266" t="s">
        <v>453</v>
      </c>
      <c r="D173" s="4204">
        <f>IF(D127=0,0,D172/D127*100)</f>
        <v>2.50226654578422</v>
      </c>
      <c r="E173" s="8267" t="s">
        <v>22</v>
      </c>
      <c r="F173" s="8268">
        <v>0.5</v>
      </c>
      <c r="G173" s="8269">
        <v>3</v>
      </c>
      <c r="H173" s="8270" t="s">
        <v>23</v>
      </c>
      <c r="I173" s="8271"/>
      <c r="J173" s="8272"/>
      <c r="K173" s="8273"/>
    </row>
    <row r="174" ht="22.5" customHeight="1">
      <c r="A174" s="8274"/>
      <c r="B174" s="8275"/>
      <c r="C174" s="8276" t="s">
        <v>82</v>
      </c>
      <c r="D174" s="4215">
        <v>282</v>
      </c>
      <c r="E174" s="8277"/>
      <c r="F174" s="8278"/>
      <c r="G174" s="8279"/>
      <c r="H174" s="8280"/>
      <c r="I174" s="8281"/>
      <c r="J174" s="8282"/>
      <c r="K174" s="8283"/>
    </row>
    <row r="175" ht="22.5" customHeight="1">
      <c r="A175" s="8284"/>
      <c r="B175" s="8285"/>
      <c r="C175" s="8286" t="s">
        <v>83</v>
      </c>
      <c r="D175" s="4204">
        <f>IF(D174=0,0,D172/D174-1)*100</f>
        <v>46.8085106382979</v>
      </c>
      <c r="E175" s="8287" t="s">
        <v>22</v>
      </c>
      <c r="F175" s="8288">
        <v>-20</v>
      </c>
      <c r="G175" s="8289">
        <v>20</v>
      </c>
      <c r="H175" s="8290" t="s">
        <v>382</v>
      </c>
      <c r="I175" s="8291" t="s">
        <v>468</v>
      </c>
      <c r="J175" s="8292"/>
      <c r="K175" s="8293"/>
    </row>
    <row r="176" ht="22.5" customHeight="1">
      <c r="A176" s="8294" t="s">
        <v>469</v>
      </c>
      <c r="B176" s="8295" t="s">
        <v>470</v>
      </c>
      <c r="C176" s="8296" t="s">
        <v>80</v>
      </c>
      <c r="D176" s="4330">
        <v>414</v>
      </c>
      <c r="E176" s="8297"/>
      <c r="F176" s="8298"/>
      <c r="G176" s="8299"/>
      <c r="H176" s="8300"/>
      <c r="I176" s="8301"/>
      <c r="J176" s="8302"/>
      <c r="K176" s="8303"/>
    </row>
    <row r="177" ht="22.5" customHeight="1">
      <c r="A177" s="8304"/>
      <c r="B177" s="8305"/>
      <c r="C177" s="8306" t="s">
        <v>458</v>
      </c>
      <c r="D177" s="4204">
        <f>IF(D172=0,0,D176/D172)</f>
        <v>1</v>
      </c>
      <c r="E177" s="8307" t="s">
        <v>22</v>
      </c>
      <c r="F177" s="8308">
        <v>1</v>
      </c>
      <c r="G177" s="8309">
        <v>8</v>
      </c>
      <c r="H177" s="8310" t="s">
        <v>23</v>
      </c>
      <c r="I177" s="8311"/>
      <c r="J177" s="8312"/>
      <c r="K177" s="8313"/>
    </row>
    <row r="178" ht="22.5" customHeight="1">
      <c r="A178" s="8314"/>
      <c r="B178" s="8315"/>
      <c r="C178" s="8316" t="s">
        <v>82</v>
      </c>
      <c r="D178" s="4330">
        <v>282</v>
      </c>
      <c r="E178" s="8317"/>
      <c r="F178" s="8318"/>
      <c r="G178" s="8319"/>
      <c r="H178" s="8320"/>
      <c r="I178" s="8321"/>
      <c r="J178" s="8322"/>
      <c r="K178" s="8323"/>
    </row>
    <row r="179" ht="22.5" customHeight="1">
      <c r="A179" s="8324"/>
      <c r="B179" s="8325"/>
      <c r="C179" s="8326" t="s">
        <v>83</v>
      </c>
      <c r="D179" s="4204">
        <f>IF(D178=0,0,D176/D178-1)*100</f>
        <v>46.8085106382979</v>
      </c>
      <c r="E179" s="8327" t="s">
        <v>22</v>
      </c>
      <c r="F179" s="8328">
        <v>-20</v>
      </c>
      <c r="G179" s="8329">
        <v>20</v>
      </c>
      <c r="H179" s="8330" t="s">
        <v>382</v>
      </c>
      <c r="I179" s="8331" t="s">
        <v>471</v>
      </c>
      <c r="J179" s="8332"/>
      <c r="K179" s="8333"/>
    </row>
    <row r="180" ht="22.5" customHeight="1">
      <c r="A180" s="8334" t="s">
        <v>472</v>
      </c>
      <c r="B180" s="8335" t="s">
        <v>473</v>
      </c>
      <c r="C180" s="8336" t="s">
        <v>80</v>
      </c>
      <c r="D180" s="4215">
        <v>310</v>
      </c>
      <c r="E180" s="8337"/>
      <c r="F180" s="8338"/>
      <c r="G180" s="8339"/>
      <c r="H180" s="8340"/>
      <c r="I180" s="8341"/>
      <c r="J180" s="8342"/>
      <c r="K180" s="8343"/>
    </row>
    <row r="181" ht="22.5" customHeight="1">
      <c r="A181" s="8344"/>
      <c r="B181" s="8345"/>
      <c r="C181" s="8346" t="s">
        <v>453</v>
      </c>
      <c r="D181" s="4204">
        <f>IF(D127=0,0,D180/D127*100)</f>
        <v>1.87367784829254</v>
      </c>
      <c r="E181" s="8347" t="s">
        <v>22</v>
      </c>
      <c r="F181" s="8348">
        <v>0.5</v>
      </c>
      <c r="G181" s="8349">
        <v>3</v>
      </c>
      <c r="H181" s="8350" t="s">
        <v>23</v>
      </c>
      <c r="I181" s="8351"/>
      <c r="J181" s="8352"/>
      <c r="K181" s="8353"/>
    </row>
    <row r="182" ht="22.5" customHeight="1">
      <c r="A182" s="8354"/>
      <c r="B182" s="8355"/>
      <c r="C182" s="8356" t="s">
        <v>82</v>
      </c>
      <c r="D182" s="4215">
        <v>284</v>
      </c>
      <c r="E182" s="8357"/>
      <c r="F182" s="8358"/>
      <c r="G182" s="8359"/>
      <c r="H182" s="8360"/>
      <c r="I182" s="8361"/>
      <c r="J182" s="8362"/>
      <c r="K182" s="8363"/>
    </row>
    <row r="183" ht="19.5" customHeight="1">
      <c r="A183" s="8364"/>
      <c r="B183" s="8365"/>
      <c r="C183" s="8366" t="s">
        <v>83</v>
      </c>
      <c r="D183" s="703">
        <f>IF(D182=0,0,D180/D182-1)*100</f>
        <v>9.1549295774648</v>
      </c>
      <c r="E183" s="8367" t="s">
        <v>22</v>
      </c>
      <c r="F183" s="8368">
        <v>-20</v>
      </c>
      <c r="G183" s="8369">
        <v>20</v>
      </c>
      <c r="H183" s="8370" t="s">
        <v>23</v>
      </c>
      <c r="I183" s="8371"/>
      <c r="J183" s="8372"/>
      <c r="K183" s="8373"/>
    </row>
    <row r="184" ht="22.5" customHeight="1">
      <c r="A184" s="8374" t="s">
        <v>161</v>
      </c>
      <c r="B184" s="8375"/>
      <c r="C184" s="8376"/>
      <c r="D184" s="8377"/>
      <c r="E184" s="8378"/>
      <c r="F184" s="8379"/>
      <c r="G184" s="8380"/>
      <c r="H184" s="8381"/>
      <c r="I184" s="8382"/>
      <c r="J184" s="8383"/>
      <c r="K184" s="8384"/>
    </row>
    <row r="185" ht="22.5" customHeight="1">
      <c r="A185" s="8385" t="s">
        <v>364</v>
      </c>
      <c r="B185" s="8386" t="s">
        <v>365</v>
      </c>
      <c r="C185" s="8387" t="s">
        <v>164</v>
      </c>
      <c r="D185" s="703">
        <f>IF(D130=0,0,D142/D130)*100</f>
        <v>99.9382498235709</v>
      </c>
      <c r="E185" s="8388" t="s">
        <v>22</v>
      </c>
      <c r="F185" s="8389">
        <v>95</v>
      </c>
      <c r="G185" s="8390">
        <v>100</v>
      </c>
      <c r="H185" s="8391" t="s">
        <v>23</v>
      </c>
      <c r="I185" s="8392"/>
      <c r="J185" s="8393"/>
      <c r="K185" s="8394"/>
    </row>
    <row r="186" ht="22.5" customHeight="1">
      <c r="A186" s="8395"/>
      <c r="B186" s="8396" t="s">
        <v>474</v>
      </c>
      <c r="C186" s="8397" t="s">
        <v>475</v>
      </c>
      <c r="D186" s="703">
        <f>IF(D130=0,0,D134/D127)*100</f>
        <v>0</v>
      </c>
      <c r="E186" s="8398" t="s">
        <v>22</v>
      </c>
      <c r="F186" s="8399">
        <v>0</v>
      </c>
      <c r="G186" s="8400">
        <v>20</v>
      </c>
      <c r="H186" s="8401" t="s">
        <v>23</v>
      </c>
      <c r="I186" s="8402"/>
      <c r="J186" s="8403"/>
      <c r="K186" s="8404"/>
    </row>
    <row r="187" ht="22.5" customHeight="1">
      <c r="A187" s="8405"/>
      <c r="B187" s="8406" t="s">
        <v>476</v>
      </c>
      <c r="C187" s="8407" t="s">
        <v>477</v>
      </c>
      <c r="D187" s="4204">
        <v>0</v>
      </c>
      <c r="E187" s="8408" t="s">
        <v>22</v>
      </c>
      <c r="F187" s="8409">
        <v>95</v>
      </c>
      <c r="G187" s="8410">
        <v>100</v>
      </c>
      <c r="H187" s="8411" t="s">
        <v>382</v>
      </c>
      <c r="I187" s="8412" t="s">
        <v>478</v>
      </c>
      <c r="J187" s="8413"/>
      <c r="K187" s="8414"/>
    </row>
    <row r="188" ht="22.5" customHeight="1">
      <c r="A188" s="8415" t="s">
        <v>167</v>
      </c>
      <c r="B188" s="8416" t="s">
        <v>366</v>
      </c>
      <c r="C188" s="8417" t="s">
        <v>80</v>
      </c>
      <c r="D188" s="4330">
        <f>IF(D145=0,0,D150/D145)</f>
        <v>78874.8932827257</v>
      </c>
      <c r="E188" s="8418" t="s">
        <v>22</v>
      </c>
      <c r="F188" s="8419">
        <v>0</v>
      </c>
      <c r="G188" s="8420">
        <v>0</v>
      </c>
      <c r="H188" s="8421" t="s">
        <v>382</v>
      </c>
      <c r="I188" s="8422" t="s">
        <v>479</v>
      </c>
      <c r="J188" s="8423"/>
      <c r="K188" s="8424"/>
    </row>
    <row r="189" ht="22.5" customHeight="1">
      <c r="A189" s="8425"/>
      <c r="B189" s="8426"/>
      <c r="C189" s="8427" t="s">
        <v>82</v>
      </c>
      <c r="D189" s="703">
        <f>IF(D143=0,0,D151/D143)</f>
        <v>72424.266004415</v>
      </c>
      <c r="E189" s="8428"/>
      <c r="F189" s="8429"/>
      <c r="G189" s="8430"/>
      <c r="H189" s="8431"/>
      <c r="I189" s="8432"/>
      <c r="J189" s="8433"/>
      <c r="K189" s="8434"/>
    </row>
    <row r="190" ht="22.5" customHeight="1">
      <c r="A190" s="8435"/>
      <c r="B190" s="8436"/>
      <c r="C190" s="8437" t="s">
        <v>83</v>
      </c>
      <c r="D190" s="703">
        <f>IF(D189=0,0,D188/D189-1)*100</f>
        <v>8.90672095719618</v>
      </c>
      <c r="E190" s="8438" t="s">
        <v>22</v>
      </c>
      <c r="F190" s="8439">
        <v>5</v>
      </c>
      <c r="G190" s="8440">
        <v>20</v>
      </c>
      <c r="H190" s="8441" t="s">
        <v>23</v>
      </c>
      <c r="I190" s="8442"/>
      <c r="J190" s="8443"/>
      <c r="K190" s="8444"/>
    </row>
    <row r="191" ht="22.5" customHeight="1">
      <c r="A191" s="8445" t="s">
        <v>480</v>
      </c>
      <c r="B191" s="8446" t="s">
        <v>481</v>
      </c>
      <c r="C191" s="8447" t="s">
        <v>80</v>
      </c>
      <c r="D191" s="703">
        <f>IF(D149=0,0,D153/D149)</f>
        <v>0</v>
      </c>
      <c r="E191" s="8448" t="s">
        <v>22</v>
      </c>
      <c r="F191" s="8449">
        <v>0</v>
      </c>
      <c r="G191" s="8450">
        <v>0</v>
      </c>
      <c r="H191" s="8451" t="s">
        <v>23</v>
      </c>
      <c r="I191" s="8452"/>
      <c r="J191" s="8453"/>
      <c r="K191" s="8454"/>
    </row>
    <row r="192" ht="22.5" customHeight="1">
      <c r="A192" s="8455"/>
      <c r="B192" s="8456"/>
      <c r="C192" s="8457" t="s">
        <v>82</v>
      </c>
      <c r="D192" s="703">
        <f>IF(D147=0,0,D154/D147)</f>
        <v>0</v>
      </c>
      <c r="E192" s="8458"/>
      <c r="F192" s="8459"/>
      <c r="G192" s="8460"/>
      <c r="H192" s="8461"/>
      <c r="I192" s="8462"/>
      <c r="J192" s="8463"/>
      <c r="K192" s="8464"/>
    </row>
    <row r="193" ht="22.5" customHeight="1">
      <c r="A193" s="8465"/>
      <c r="B193" s="8466"/>
      <c r="C193" s="8467" t="s">
        <v>83</v>
      </c>
      <c r="D193" s="703">
        <f>IF(D192=0,0,D191/D192-1)*100</f>
        <v>0</v>
      </c>
      <c r="E193" s="8468" t="s">
        <v>22</v>
      </c>
      <c r="F193" s="8469">
        <v>5</v>
      </c>
      <c r="G193" s="8470">
        <v>20</v>
      </c>
      <c r="H193" s="8471" t="s">
        <v>382</v>
      </c>
      <c r="I193" s="8472" t="s">
        <v>482</v>
      </c>
      <c r="J193" s="8473"/>
      <c r="K193" s="8474"/>
    </row>
    <row r="194" ht="24.75" customHeight="1">
      <c r="A194" s="8475" t="s">
        <v>173</v>
      </c>
      <c r="B194" s="8476" t="s">
        <v>367</v>
      </c>
      <c r="C194" s="8477" t="s">
        <v>80</v>
      </c>
      <c r="D194" s="703">
        <f>IF(D8+D121=0,0,D32/((D8+D121)/2)*100)</f>
        <v>224.943028725777</v>
      </c>
      <c r="E194" s="8478" t="s">
        <v>22</v>
      </c>
      <c r="F194" s="8479">
        <v>0.5</v>
      </c>
      <c r="G194" s="8480">
        <v>3.1</v>
      </c>
      <c r="H194" s="8481" t="s">
        <v>382</v>
      </c>
      <c r="I194" s="8482" t="s">
        <v>483</v>
      </c>
      <c r="J194" s="8483"/>
      <c r="K194" s="8484"/>
    </row>
    <row r="195" ht="28.5" customHeight="1">
      <c r="A195" s="8485"/>
      <c r="B195" s="8486"/>
      <c r="C195" s="8487" t="s">
        <v>82</v>
      </c>
      <c r="D195" s="703">
        <v>99.58</v>
      </c>
      <c r="E195" s="8488"/>
      <c r="F195" s="8489"/>
      <c r="G195" s="8490"/>
      <c r="H195" s="8491"/>
      <c r="I195" s="8492"/>
      <c r="J195" s="8493"/>
      <c r="K195" s="8494"/>
    </row>
    <row r="196" ht="24.75" customHeight="1">
      <c r="A196" s="8495" t="s">
        <v>484</v>
      </c>
      <c r="B196" s="8496" t="s">
        <v>485</v>
      </c>
      <c r="C196" s="8497" t="s">
        <v>80</v>
      </c>
      <c r="D196" s="703">
        <f>IF(D127=0,0,D86/D127)</f>
        <v>2362.79982895134</v>
      </c>
      <c r="E196" s="8498"/>
      <c r="F196" s="8499"/>
      <c r="G196" s="8500"/>
      <c r="H196" s="8501"/>
      <c r="I196" s="8502"/>
      <c r="J196" s="8503"/>
      <c r="K196" s="8504"/>
    </row>
    <row r="197" ht="24.75" customHeight="1">
      <c r="A197" s="8505"/>
      <c r="B197" s="8506"/>
      <c r="C197" s="8507" t="s">
        <v>82</v>
      </c>
      <c r="D197" s="703">
        <f>IF(D128=0,0,D88/D128)</f>
        <v>2698.45358003442</v>
      </c>
      <c r="E197" s="8508"/>
      <c r="F197" s="8509"/>
      <c r="G197" s="8510"/>
      <c r="H197" s="8511"/>
      <c r="I197" s="8512"/>
      <c r="J197" s="8513"/>
      <c r="K197" s="8514"/>
    </row>
    <row r="198" ht="24.75" customHeight="1">
      <c r="A198" s="8515"/>
      <c r="B198" s="8516"/>
      <c r="C198" s="8517" t="s">
        <v>83</v>
      </c>
      <c r="D198" s="703">
        <f>IF(D197=0,0,D196/D197-1)*100</f>
        <v>-12.4387446783056</v>
      </c>
      <c r="E198" s="8518" t="s">
        <v>22</v>
      </c>
      <c r="F198" s="8519">
        <v>-5</v>
      </c>
      <c r="G198" s="8520">
        <v>10</v>
      </c>
      <c r="H198" s="8521" t="s">
        <v>382</v>
      </c>
      <c r="I198" s="8522" t="s">
        <v>486</v>
      </c>
      <c r="J198" s="8523"/>
      <c r="K198" s="8524"/>
    </row>
    <row r="199" ht="24.75" customHeight="1">
      <c r="A199" s="8525" t="s">
        <v>487</v>
      </c>
      <c r="B199" s="8526" t="s">
        <v>488</v>
      </c>
      <c r="C199" s="8527" t="s">
        <v>80</v>
      </c>
      <c r="D199" s="703">
        <f>IF(D156=0,0,D91/D156)</f>
        <v>4078.32363531448</v>
      </c>
      <c r="E199" s="8528" t="s">
        <v>22</v>
      </c>
      <c r="F199" s="8529">
        <v>10000</v>
      </c>
      <c r="G199" s="8530">
        <v>35000</v>
      </c>
      <c r="H199" s="8531" t="s">
        <v>382</v>
      </c>
      <c r="I199" s="8532" t="s">
        <v>489</v>
      </c>
      <c r="J199" s="8533"/>
      <c r="K199" s="8534"/>
    </row>
    <row r="200" ht="24.75" customHeight="1">
      <c r="A200" s="8535"/>
      <c r="B200" s="8536"/>
      <c r="C200" s="8537" t="s">
        <v>82</v>
      </c>
      <c r="D200" s="703">
        <f>IF(D158=0,0,D93/D158)</f>
        <v>5165.4535047619</v>
      </c>
      <c r="E200" s="8538"/>
      <c r="F200" s="8539"/>
      <c r="G200" s="8540"/>
      <c r="H200" s="8541"/>
      <c r="I200" s="8542"/>
      <c r="J200" s="8543"/>
      <c r="K200" s="8544"/>
    </row>
    <row r="201" ht="24.75" customHeight="1">
      <c r="A201" s="8545"/>
      <c r="B201" s="8546"/>
      <c r="C201" s="8547" t="s">
        <v>83</v>
      </c>
      <c r="D201" s="703">
        <f>IF(D200=0,0,D199/D200-1)*100</f>
        <v>-21.0461650355622</v>
      </c>
      <c r="E201" s="8548" t="s">
        <v>22</v>
      </c>
      <c r="F201" s="8549">
        <v>-5</v>
      </c>
      <c r="G201" s="8550">
        <v>10</v>
      </c>
      <c r="H201" s="8551" t="s">
        <v>382</v>
      </c>
      <c r="I201" s="8552" t="s">
        <v>490</v>
      </c>
      <c r="J201" s="8553"/>
      <c r="K201" s="8554"/>
    </row>
    <row r="202" ht="24.75" customHeight="1">
      <c r="A202" s="8555" t="s">
        <v>491</v>
      </c>
      <c r="B202" s="8556" t="s">
        <v>492</v>
      </c>
      <c r="C202" s="8557" t="s">
        <v>80</v>
      </c>
      <c r="D202" s="703">
        <f>IF(D160=0,0,D91/D160)</f>
        <v>2516.55149011928</v>
      </c>
      <c r="E202" s="8558" t="s">
        <v>22</v>
      </c>
      <c r="F202" s="8559">
        <v>6000</v>
      </c>
      <c r="G202" s="8560">
        <v>25000</v>
      </c>
      <c r="H202" s="8561" t="s">
        <v>382</v>
      </c>
      <c r="I202" s="8562" t="s">
        <v>493</v>
      </c>
      <c r="J202" s="8563"/>
      <c r="K202" s="8564"/>
    </row>
    <row r="203" ht="24.75" customHeight="1">
      <c r="A203" s="8565"/>
      <c r="B203" s="8566"/>
      <c r="C203" s="8567" t="s">
        <v>82</v>
      </c>
      <c r="D203" s="703">
        <f>IF(D162=0,0,D93/D162)</f>
        <v>3186.67813160987</v>
      </c>
      <c r="E203" s="8568"/>
      <c r="F203" s="8569"/>
      <c r="G203" s="8570"/>
      <c r="H203" s="8571"/>
      <c r="I203" s="8572"/>
      <c r="J203" s="8573"/>
      <c r="K203" s="8574"/>
    </row>
    <row r="204" ht="24.75" customHeight="1">
      <c r="A204" s="8575"/>
      <c r="B204" s="8576"/>
      <c r="C204" s="8577" t="s">
        <v>83</v>
      </c>
      <c r="D204" s="4204">
        <f>IF(D203=0,0,D202/D203-1)*100</f>
        <v>-21.0290030500209</v>
      </c>
      <c r="E204" s="8578" t="s">
        <v>22</v>
      </c>
      <c r="F204" s="8579">
        <v>-5</v>
      </c>
      <c r="G204" s="8580">
        <v>10</v>
      </c>
      <c r="H204" s="8581" t="s">
        <v>382</v>
      </c>
      <c r="I204" s="8582" t="s">
        <v>494</v>
      </c>
      <c r="J204" s="8583"/>
      <c r="K204" s="8584"/>
    </row>
    <row r="205" ht="24.75" customHeight="1">
      <c r="A205" s="8585" t="s">
        <v>495</v>
      </c>
      <c r="B205" s="8586" t="s">
        <v>496</v>
      </c>
      <c r="C205" s="8587" t="s">
        <v>80</v>
      </c>
      <c r="D205" s="4330">
        <f>IF(D164=0,0,D96/D164)</f>
        <v>933.354004134367</v>
      </c>
      <c r="E205" s="8588" t="s">
        <v>22</v>
      </c>
      <c r="F205" s="8589">
        <v>1500</v>
      </c>
      <c r="G205" s="8590">
        <v>10000</v>
      </c>
      <c r="H205" s="8591" t="s">
        <v>382</v>
      </c>
      <c r="I205" s="8592" t="s">
        <v>497</v>
      </c>
      <c r="J205" s="8593"/>
      <c r="K205" s="8594"/>
    </row>
    <row r="206" ht="24.75" customHeight="1">
      <c r="A206" s="8595"/>
      <c r="B206" s="8596"/>
      <c r="C206" s="8597" t="s">
        <v>82</v>
      </c>
      <c r="D206" s="703">
        <f>IF(D166=0,0,D98/D166)</f>
        <v>1213.33369652903</v>
      </c>
      <c r="E206" s="8598"/>
      <c r="F206" s="8599"/>
      <c r="G206" s="8600"/>
      <c r="H206" s="8601"/>
      <c r="I206" s="8602"/>
      <c r="J206" s="8603"/>
      <c r="K206" s="8604"/>
    </row>
    <row r="207" ht="22.5" customHeight="1">
      <c r="A207" s="8605"/>
      <c r="B207" s="8606"/>
      <c r="C207" s="8607" t="s">
        <v>83</v>
      </c>
      <c r="D207" s="4204">
        <f>IF(D206=0,0,D205/D206-1)*100</f>
        <v>-23.0752424659101</v>
      </c>
      <c r="E207" s="8608" t="s">
        <v>22</v>
      </c>
      <c r="F207" s="8609">
        <v>-5</v>
      </c>
      <c r="G207" s="8610">
        <v>10</v>
      </c>
      <c r="H207" s="8611" t="s">
        <v>382</v>
      </c>
      <c r="I207" s="8612" t="s">
        <v>498</v>
      </c>
      <c r="J207" s="8613"/>
      <c r="K207" s="8614"/>
    </row>
    <row r="208" ht="22.5" customHeight="1">
      <c r="A208" s="8615" t="s">
        <v>499</v>
      </c>
      <c r="B208" s="8616" t="s">
        <v>500</v>
      </c>
      <c r="C208" s="8617" t="s">
        <v>80</v>
      </c>
      <c r="D208" s="8618">
        <f>IF(D168=0,0,D96/D168)</f>
        <v>105.052408590142</v>
      </c>
      <c r="E208" s="8619" t="s">
        <v>22</v>
      </c>
      <c r="F208" s="8620">
        <v>80</v>
      </c>
      <c r="G208" s="8621">
        <v>1000</v>
      </c>
      <c r="H208" s="8622" t="s">
        <v>23</v>
      </c>
      <c r="I208" s="8623"/>
      <c r="J208" s="8624"/>
      <c r="K208" s="8625"/>
    </row>
    <row r="209" ht="22.5" customHeight="1">
      <c r="A209" s="8626"/>
      <c r="B209" s="8627"/>
      <c r="C209" s="8628" t="s">
        <v>82</v>
      </c>
      <c r="D209" s="4330">
        <f>IF(D170=0,0,D98/D170)</f>
        <v>147.86837362879</v>
      </c>
      <c r="E209" s="8629"/>
      <c r="F209" s="8630"/>
      <c r="G209" s="8631"/>
      <c r="H209" s="8632"/>
      <c r="I209" s="8633"/>
      <c r="J209" s="8634"/>
      <c r="K209" s="8635"/>
    </row>
    <row r="210" ht="22.5" customHeight="1">
      <c r="A210" s="8636"/>
      <c r="B210" s="8637"/>
      <c r="C210" s="8638" t="s">
        <v>83</v>
      </c>
      <c r="D210" s="4204">
        <f>IF(D209=0,0,D208/D209-1)*100</f>
        <v>-28.9554581469422</v>
      </c>
      <c r="E210" s="8639" t="s">
        <v>22</v>
      </c>
      <c r="F210" s="8640">
        <v>-5</v>
      </c>
      <c r="G210" s="8641">
        <v>10</v>
      </c>
      <c r="H210" s="8642" t="s">
        <v>382</v>
      </c>
      <c r="I210" s="8643" t="s">
        <v>501</v>
      </c>
      <c r="J210" s="8644"/>
      <c r="K210" s="8645"/>
    </row>
    <row r="211" ht="22.5" customHeight="1">
      <c r="A211" s="8646" t="s">
        <v>502</v>
      </c>
      <c r="B211" s="8647" t="s">
        <v>503</v>
      </c>
      <c r="C211" s="8648" t="s">
        <v>80</v>
      </c>
      <c r="D211" s="8618">
        <f>IF(D172=0,0,D101/D172)</f>
        <v>1363.84246376812</v>
      </c>
      <c r="E211" s="8649" t="s">
        <v>22</v>
      </c>
      <c r="F211" s="8650">
        <v>1000</v>
      </c>
      <c r="G211" s="8651">
        <v>8000</v>
      </c>
      <c r="H211" s="8652" t="s">
        <v>23</v>
      </c>
      <c r="I211" s="8653"/>
      <c r="J211" s="8654"/>
      <c r="K211" s="8655"/>
    </row>
    <row r="212" ht="22.5" customHeight="1">
      <c r="A212" s="8656"/>
      <c r="B212" s="8657"/>
      <c r="C212" s="8658" t="s">
        <v>82</v>
      </c>
      <c r="D212" s="4330">
        <f>IF(D174=0,0,D103/D174)</f>
        <v>856.980390070922</v>
      </c>
      <c r="E212" s="8659"/>
      <c r="F212" s="8660"/>
      <c r="G212" s="8661"/>
      <c r="H212" s="8662"/>
      <c r="I212" s="8663"/>
      <c r="J212" s="8664"/>
      <c r="K212" s="8665"/>
    </row>
    <row r="213" ht="22.5" customHeight="1">
      <c r="A213" s="8666"/>
      <c r="B213" s="8667"/>
      <c r="C213" s="8668" t="s">
        <v>83</v>
      </c>
      <c r="D213" s="4204">
        <f>IF(D212=0,0,D211/D212-1)*100</f>
        <v>59.1451192547413</v>
      </c>
      <c r="E213" s="8669" t="s">
        <v>22</v>
      </c>
      <c r="F213" s="8670">
        <v>-5</v>
      </c>
      <c r="G213" s="8671">
        <v>10</v>
      </c>
      <c r="H213" s="8672" t="s">
        <v>382</v>
      </c>
      <c r="I213" s="8673" t="s">
        <v>504</v>
      </c>
      <c r="J213" s="8674"/>
      <c r="K213" s="8675"/>
    </row>
    <row r="214" ht="22.5" customHeight="1">
      <c r="A214" s="8676" t="s">
        <v>505</v>
      </c>
      <c r="B214" s="8677" t="s">
        <v>506</v>
      </c>
      <c r="C214" s="8678" t="s">
        <v>80</v>
      </c>
      <c r="D214" s="8618">
        <f>IF(D176=0,0,D101/D176)</f>
        <v>1363.84246376812</v>
      </c>
      <c r="E214" s="8679" t="s">
        <v>22</v>
      </c>
      <c r="F214" s="8680">
        <v>500</v>
      </c>
      <c r="G214" s="8681">
        <v>5000</v>
      </c>
      <c r="H214" s="8682" t="s">
        <v>23</v>
      </c>
      <c r="I214" s="8683"/>
      <c r="J214" s="8684"/>
      <c r="K214" s="8685"/>
    </row>
    <row r="215" ht="22.5" customHeight="1">
      <c r="A215" s="8686"/>
      <c r="B215" s="8687"/>
      <c r="C215" s="8688" t="s">
        <v>82</v>
      </c>
      <c r="D215" s="4330">
        <f>IF(D178=0,0,D103/D178)</f>
        <v>856.980390070922</v>
      </c>
      <c r="E215" s="8689"/>
      <c r="F215" s="8690"/>
      <c r="G215" s="8691"/>
      <c r="H215" s="8692"/>
      <c r="I215" s="8693"/>
      <c r="J215" s="8694"/>
      <c r="K215" s="8695"/>
    </row>
    <row r="216" ht="22.5" customHeight="1">
      <c r="A216" s="8696"/>
      <c r="B216" s="8697"/>
      <c r="C216" s="8698" t="s">
        <v>83</v>
      </c>
      <c r="D216" s="4204">
        <f>IF(D215=0,0,D214/D215-1)*100</f>
        <v>59.1451192547413</v>
      </c>
      <c r="E216" s="8699" t="s">
        <v>22</v>
      </c>
      <c r="F216" s="8700">
        <v>-5</v>
      </c>
      <c r="G216" s="8701">
        <v>10</v>
      </c>
      <c r="H216" s="8702" t="s">
        <v>382</v>
      </c>
      <c r="I216" s="8703" t="s">
        <v>507</v>
      </c>
      <c r="J216" s="8704"/>
      <c r="K216" s="8705"/>
    </row>
    <row r="217" ht="22.5" customHeight="1">
      <c r="A217" s="8706" t="s">
        <v>508</v>
      </c>
      <c r="B217" s="8707" t="s">
        <v>509</v>
      </c>
      <c r="C217" s="8708" t="s">
        <v>80</v>
      </c>
      <c r="D217" s="8618">
        <f>IF(D180=0,0,D106/D180)</f>
        <v>14671.5157419355</v>
      </c>
      <c r="E217" s="8709" t="s">
        <v>22</v>
      </c>
      <c r="F217" s="8710">
        <v>10000</v>
      </c>
      <c r="G217" s="8711">
        <v>50000</v>
      </c>
      <c r="H217" s="8712" t="s">
        <v>23</v>
      </c>
      <c r="I217" s="8713"/>
      <c r="J217" s="8714"/>
      <c r="K217" s="8715"/>
    </row>
    <row r="218" ht="22.5" customHeight="1">
      <c r="A218" s="8716"/>
      <c r="B218" s="8717"/>
      <c r="C218" s="8718" t="s">
        <v>82</v>
      </c>
      <c r="D218" s="4330">
        <f>IF(D182=0,0,D109/D182)</f>
        <v>11901.0590140845</v>
      </c>
      <c r="E218" s="8719"/>
      <c r="F218" s="8720"/>
      <c r="G218" s="8721"/>
      <c r="H218" s="8722"/>
      <c r="I218" s="8723"/>
      <c r="J218" s="8724"/>
      <c r="K218" s="8725"/>
    </row>
    <row r="219" ht="22.5" customHeight="1">
      <c r="A219" s="8726"/>
      <c r="B219" s="8727"/>
      <c r="C219" s="8728" t="s">
        <v>83</v>
      </c>
      <c r="D219" s="4204">
        <f>IF(D218=0,0,D217/D218-1)*100</f>
        <v>23.2790773037276</v>
      </c>
      <c r="E219" s="8729" t="s">
        <v>22</v>
      </c>
      <c r="F219" s="8730">
        <v>-5</v>
      </c>
      <c r="G219" s="8731">
        <v>10</v>
      </c>
      <c r="H219" s="8732" t="s">
        <v>382</v>
      </c>
      <c r="I219" s="8733" t="s">
        <v>510</v>
      </c>
      <c r="J219" s="8734"/>
      <c r="K219" s="8735"/>
    </row>
    <row r="220" ht="22.5" customHeight="1">
      <c r="A220" s="8736" t="s">
        <v>511</v>
      </c>
      <c r="B220" s="8737" t="s">
        <v>329</v>
      </c>
      <c r="C220" s="8738" t="s">
        <v>330</v>
      </c>
      <c r="D220" s="4330">
        <v>39092523.17</v>
      </c>
      <c r="E220" s="8739"/>
      <c r="F220" s="8740"/>
      <c r="G220" s="8741"/>
      <c r="H220" s="8742"/>
      <c r="I220" s="8743"/>
      <c r="J220" s="8744"/>
      <c r="K220" s="8745"/>
    </row>
    <row r="221" ht="22.5" customHeight="1">
      <c r="A221" s="8746"/>
      <c r="B221" s="8747"/>
      <c r="C221" s="8748" t="s">
        <v>331</v>
      </c>
      <c r="D221" s="703">
        <v>0</v>
      </c>
      <c r="E221" s="8749"/>
      <c r="F221" s="8750"/>
      <c r="G221" s="8751"/>
      <c r="H221" s="8752"/>
      <c r="I221" s="8753"/>
      <c r="J221" s="8754"/>
      <c r="K221" s="8755"/>
    </row>
    <row r="222" ht="22.5" customHeight="1">
      <c r="A222" s="8756"/>
      <c r="B222" s="8757"/>
      <c r="C222" s="8758" t="s">
        <v>332</v>
      </c>
      <c r="D222" s="703">
        <f>IF(D220=0,0,D221/D220)*100</f>
        <v>0</v>
      </c>
      <c r="E222" s="8759" t="s">
        <v>22</v>
      </c>
      <c r="F222" s="8760">
        <v>90</v>
      </c>
      <c r="G222" s="8761">
        <v>110</v>
      </c>
      <c r="H222" s="8762" t="s">
        <v>382</v>
      </c>
      <c r="I222" s="8763" t="s">
        <v>512</v>
      </c>
      <c r="J222" s="8764"/>
      <c r="K222" s="8765"/>
    </row>
    <row r="223" ht="22.5" customHeight="1">
      <c r="A223" s="8766" t="s">
        <v>513</v>
      </c>
      <c r="B223" s="8767" t="s">
        <v>514</v>
      </c>
      <c r="C223" s="8768" t="s">
        <v>515</v>
      </c>
      <c r="D223" s="703">
        <v>100</v>
      </c>
      <c r="E223" s="8769" t="s">
        <v>22</v>
      </c>
      <c r="F223" s="8770">
        <v>90</v>
      </c>
      <c r="G223" s="8771">
        <v>100</v>
      </c>
      <c r="H223" s="8772" t="s">
        <v>23</v>
      </c>
      <c r="I223" s="8773"/>
      <c r="J223" s="8774"/>
      <c r="K223" s="8775"/>
    </row>
    <row r="224" ht="22.5" customHeight="1">
      <c r="A224" s="8776" t="s">
        <v>516</v>
      </c>
      <c r="B224" s="8777" t="s">
        <v>517</v>
      </c>
      <c r="C224" s="8778" t="s">
        <v>518</v>
      </c>
      <c r="D224" s="4204">
        <v>0</v>
      </c>
      <c r="E224" s="8779" t="s">
        <v>22</v>
      </c>
      <c r="F224" s="8780">
        <v>0</v>
      </c>
      <c r="G224" s="8781">
        <v>0</v>
      </c>
      <c r="H224" s="8782" t="s">
        <v>23</v>
      </c>
      <c r="I224" s="8783"/>
      <c r="J224" s="8784"/>
      <c r="K224" s="8785"/>
    </row>
    <row r="225" ht="22.5" customHeight="1">
      <c r="A225" s="8786" t="s">
        <v>519</v>
      </c>
      <c r="B225" s="8787" t="s">
        <v>520</v>
      </c>
      <c r="C225" s="8788" t="s">
        <v>80</v>
      </c>
      <c r="D225" s="4330">
        <v>12.03</v>
      </c>
      <c r="E225" s="8789" t="s">
        <v>22</v>
      </c>
      <c r="F225" s="8790">
        <v>5</v>
      </c>
      <c r="G225" s="8791">
        <v>13</v>
      </c>
      <c r="H225" s="8792" t="s">
        <v>23</v>
      </c>
      <c r="I225" s="8793"/>
      <c r="J225" s="8794"/>
      <c r="K225" s="8795"/>
    </row>
    <row r="226" ht="22.5" customHeight="1">
      <c r="A226" s="8796"/>
      <c r="B226" s="8797"/>
      <c r="C226" s="8798" t="s">
        <v>82</v>
      </c>
      <c r="D226" s="703">
        <v>10.65</v>
      </c>
      <c r="E226" s="8799"/>
      <c r="F226" s="8800"/>
      <c r="G226" s="8801"/>
      <c r="H226" s="8802"/>
      <c r="I226" s="8803"/>
      <c r="J226" s="8804"/>
      <c r="K226" s="8805"/>
    </row>
    <row r="227" ht="22.5" customHeight="1">
      <c r="A227" s="8806"/>
      <c r="B227" s="8807"/>
      <c r="C227" s="8808" t="s">
        <v>188</v>
      </c>
      <c r="D227" s="703">
        <f>D225-D226</f>
        <v>1.38</v>
      </c>
      <c r="E227" s="8809" t="s">
        <v>22</v>
      </c>
      <c r="F227" s="8810">
        <v>-1</v>
      </c>
      <c r="G227" s="8811">
        <v>1</v>
      </c>
      <c r="H227" s="8812" t="s">
        <v>382</v>
      </c>
      <c r="I227" s="8813" t="s">
        <v>521</v>
      </c>
      <c r="J227" s="8814"/>
      <c r="K227" s="8815"/>
    </row>
    <row r="228" ht="22.5" customHeight="1">
      <c r="A228" s="8816" t="s">
        <v>202</v>
      </c>
      <c r="B228" s="8817" t="s">
        <v>334</v>
      </c>
      <c r="C228" s="8818" t="s">
        <v>204</v>
      </c>
      <c r="D228" s="703">
        <v>0</v>
      </c>
      <c r="E228" s="8819"/>
      <c r="F228" s="8820"/>
      <c r="G228" s="8821"/>
      <c r="H228" s="8822"/>
      <c r="I228" s="8823"/>
      <c r="J228" s="8824"/>
      <c r="K228" s="8825"/>
    </row>
    <row r="229" ht="22.5" customHeight="1">
      <c r="A229" s="8826"/>
      <c r="B229" s="8827"/>
      <c r="C229" s="8828" t="s">
        <v>205</v>
      </c>
      <c r="D229" s="703">
        <v>0</v>
      </c>
      <c r="E229" s="8829"/>
      <c r="F229" s="8830"/>
      <c r="G229" s="8831"/>
      <c r="H229" s="8832"/>
      <c r="I229" s="8833"/>
      <c r="J229" s="8834"/>
      <c r="K229" s="8835"/>
    </row>
    <row r="230" ht="22.5" customHeight="1">
      <c r="A230" s="8836"/>
      <c r="B230" s="8837"/>
      <c r="C230" s="8838" t="s">
        <v>21</v>
      </c>
      <c r="D230" s="703">
        <f>D228-D229</f>
        <v>0</v>
      </c>
      <c r="E230" s="8839" t="s">
        <v>22</v>
      </c>
      <c r="F230" s="8840">
        <v>0</v>
      </c>
      <c r="G230" s="8841">
        <v>0</v>
      </c>
      <c r="H230" s="8842" t="s">
        <v>23</v>
      </c>
      <c r="I230" s="8843"/>
      <c r="J230" s="8844"/>
      <c r="K230" s="8845"/>
    </row>
    <row r="231" ht="22.5" customHeight="1">
      <c r="A231" s="8846" t="s">
        <v>522</v>
      </c>
      <c r="B231" s="8847" t="s">
        <v>523</v>
      </c>
      <c r="C231" s="8848" t="s">
        <v>80</v>
      </c>
      <c r="D231" s="703">
        <v>39092523.17</v>
      </c>
      <c r="E231" s="8849"/>
      <c r="F231" s="8850"/>
      <c r="G231" s="8851"/>
      <c r="H231" s="8852"/>
      <c r="I231" s="8853"/>
      <c r="J231" s="8854"/>
      <c r="K231" s="8855"/>
    </row>
    <row r="232" ht="22.5" customHeight="1">
      <c r="A232" s="8856"/>
      <c r="B232" s="8857"/>
      <c r="C232" s="8858" t="s">
        <v>208</v>
      </c>
      <c r="D232" s="703">
        <v>37006594.15</v>
      </c>
      <c r="E232" s="8859"/>
      <c r="F232" s="8860"/>
      <c r="G232" s="8861"/>
      <c r="H232" s="8862"/>
      <c r="I232" s="8863"/>
      <c r="J232" s="8864"/>
      <c r="K232" s="8865"/>
    </row>
    <row r="233" ht="22.5" customHeight="1">
      <c r="A233" s="8866"/>
      <c r="B233" s="8867"/>
      <c r="C233" s="8868" t="s">
        <v>201</v>
      </c>
      <c r="D233" s="4204">
        <f>IF(D232=0,0,D231/D232-1)*100</f>
        <v>5.63664143623983</v>
      </c>
      <c r="E233" s="8869" t="s">
        <v>22</v>
      </c>
      <c r="F233" s="8870">
        <v>-5</v>
      </c>
      <c r="G233" s="8871">
        <v>5</v>
      </c>
      <c r="H233" s="8872" t="s">
        <v>382</v>
      </c>
      <c r="I233" s="8873" t="s">
        <v>524</v>
      </c>
      <c r="J233" s="8874"/>
      <c r="K233" s="8875"/>
    </row>
    <row r="234" ht="22.5" customHeight="1">
      <c r="A234" s="8876" t="s">
        <v>525</v>
      </c>
      <c r="B234" s="8877"/>
      <c r="C234" s="8878"/>
      <c r="D234" s="8879"/>
      <c r="E234" s="8880"/>
      <c r="F234" s="8881"/>
      <c r="G234" s="8882"/>
      <c r="H234" s="8883"/>
      <c r="I234" s="8884"/>
      <c r="J234" s="8885"/>
      <c r="K234" s="8886"/>
    </row>
    <row r="235" ht="22.5" customHeight="1">
      <c r="A235" s="8887" t="s">
        <v>526</v>
      </c>
      <c r="B235" s="8888" t="s">
        <v>229</v>
      </c>
      <c r="C235" s="8889" t="s">
        <v>230</v>
      </c>
      <c r="D235" s="703">
        <v>0</v>
      </c>
      <c r="E235" s="8890" t="s">
        <v>22</v>
      </c>
      <c r="F235" s="8891">
        <v>0</v>
      </c>
      <c r="G235" s="8892">
        <v>0</v>
      </c>
      <c r="H235" s="8893" t="s">
        <v>23</v>
      </c>
      <c r="I235" s="8894"/>
      <c r="J235" s="8895"/>
      <c r="K235" s="8896"/>
    </row>
    <row r="236" ht="22.5" customHeight="1">
      <c r="A236" s="8897"/>
      <c r="B236" s="8898"/>
      <c r="C236" s="8899" t="s">
        <v>231</v>
      </c>
      <c r="D236" s="703">
        <v>0</v>
      </c>
      <c r="E236" s="8900" t="s">
        <v>22</v>
      </c>
      <c r="F236" s="8901">
        <v>0</v>
      </c>
      <c r="G236" s="8902">
        <v>0</v>
      </c>
      <c r="H236" s="8903" t="s">
        <v>23</v>
      </c>
      <c r="I236" s="8904"/>
      <c r="J236" s="8905"/>
      <c r="K236" s="8906"/>
    </row>
    <row r="237" ht="21.75" customHeight="1">
      <c r="A237" s="8907" t="s">
        <v>527</v>
      </c>
      <c r="B237" s="8908" t="s">
        <v>229</v>
      </c>
      <c r="C237" s="8909" t="s">
        <v>233</v>
      </c>
      <c r="D237" s="703">
        <v>0</v>
      </c>
      <c r="E237" s="8910" t="s">
        <v>22</v>
      </c>
      <c r="F237" s="8911">
        <v>0</v>
      </c>
      <c r="G237" s="8912">
        <v>0</v>
      </c>
      <c r="H237" s="8913" t="s">
        <v>23</v>
      </c>
      <c r="I237" s="8914"/>
      <c r="J237" s="8915"/>
      <c r="K237" s="8916"/>
    </row>
    <row r="238" ht="21.75" customHeight="1">
      <c r="A238" s="8917"/>
      <c r="B238" s="8918"/>
      <c r="C238" s="8919" t="s">
        <v>234</v>
      </c>
      <c r="D238" s="703">
        <v>0</v>
      </c>
      <c r="E238" s="8920" t="s">
        <v>22</v>
      </c>
      <c r="F238" s="8921">
        <v>0</v>
      </c>
      <c r="G238" s="8922">
        <v>0</v>
      </c>
      <c r="H238" s="8923" t="s">
        <v>23</v>
      </c>
      <c r="I238" s="8924"/>
      <c r="J238" s="8925"/>
      <c r="K238" s="8926"/>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6:A18"/>
    <mergeCell ref="B16:B18"/>
    <mergeCell ref="A20:A24"/>
    <mergeCell ref="B20:B24"/>
    <mergeCell ref="A25:A28"/>
    <mergeCell ref="B25:B28"/>
    <mergeCell ref="A29:A31"/>
    <mergeCell ref="B29:B31"/>
    <mergeCell ref="A32:A34"/>
    <mergeCell ref="B32:B34"/>
    <mergeCell ref="A35:A39"/>
    <mergeCell ref="B35:B39"/>
    <mergeCell ref="A40:A44"/>
    <mergeCell ref="B40:B44"/>
    <mergeCell ref="A46:A50"/>
    <mergeCell ref="B46:B50"/>
    <mergeCell ref="A51:A55"/>
    <mergeCell ref="B51:B55"/>
    <mergeCell ref="A56:A60"/>
    <mergeCell ref="B56:B60"/>
    <mergeCell ref="A61:A63"/>
    <mergeCell ref="B61:B63"/>
    <mergeCell ref="A64:A66"/>
    <mergeCell ref="B64:B66"/>
    <mergeCell ref="A67:A69"/>
    <mergeCell ref="B67:B69"/>
    <mergeCell ref="A70:A74"/>
    <mergeCell ref="B70:B74"/>
    <mergeCell ref="A75:A79"/>
    <mergeCell ref="B75:B79"/>
    <mergeCell ref="A80:A84"/>
    <mergeCell ref="B80:B84"/>
    <mergeCell ref="A85:A89"/>
    <mergeCell ref="B85:B89"/>
    <mergeCell ref="A90:A94"/>
    <mergeCell ref="B90:B94"/>
    <mergeCell ref="A95:A99"/>
    <mergeCell ref="B95:B99"/>
    <mergeCell ref="A100:A104"/>
    <mergeCell ref="B100:B104"/>
    <mergeCell ref="A105:A110"/>
    <mergeCell ref="B105:B110"/>
    <mergeCell ref="A111:A114"/>
    <mergeCell ref="B111:B114"/>
    <mergeCell ref="A115:A119"/>
    <mergeCell ref="B115:B119"/>
    <mergeCell ref="A120:A122"/>
    <mergeCell ref="B120:B122"/>
    <mergeCell ref="A123:A125"/>
    <mergeCell ref="B123:B125"/>
    <mergeCell ref="A127:A129"/>
    <mergeCell ref="B127:B129"/>
    <mergeCell ref="A130:A133"/>
    <mergeCell ref="B130:B133"/>
    <mergeCell ref="A134:A137"/>
    <mergeCell ref="B134:B137"/>
    <mergeCell ref="A138:A141"/>
    <mergeCell ref="B138:B141"/>
    <mergeCell ref="A142:A145"/>
    <mergeCell ref="B142:B145"/>
    <mergeCell ref="A146:A149"/>
    <mergeCell ref="B146:B149"/>
    <mergeCell ref="A150:A152"/>
    <mergeCell ref="B150:B152"/>
    <mergeCell ref="A153:A155"/>
    <mergeCell ref="B153:B155"/>
    <mergeCell ref="A156:A159"/>
    <mergeCell ref="B156:B159"/>
    <mergeCell ref="A160:A163"/>
    <mergeCell ref="B160:B163"/>
    <mergeCell ref="A164:A167"/>
    <mergeCell ref="B164:B167"/>
    <mergeCell ref="A168:A171"/>
    <mergeCell ref="B168:B171"/>
    <mergeCell ref="A172:A175"/>
    <mergeCell ref="B172:B175"/>
    <mergeCell ref="A176:A179"/>
    <mergeCell ref="B176:B179"/>
    <mergeCell ref="A180:A183"/>
    <mergeCell ref="B180:B183"/>
    <mergeCell ref="A185:A187"/>
    <mergeCell ref="A188:A190"/>
    <mergeCell ref="B188:B190"/>
    <mergeCell ref="A191:A193"/>
    <mergeCell ref="B191:B193"/>
    <mergeCell ref="A194:A195"/>
    <mergeCell ref="B194:B195"/>
    <mergeCell ref="A196:A198"/>
    <mergeCell ref="B196:B198"/>
    <mergeCell ref="A199:A201"/>
    <mergeCell ref="B199:B201"/>
    <mergeCell ref="A202:A204"/>
    <mergeCell ref="B202:B204"/>
    <mergeCell ref="A205:A207"/>
    <mergeCell ref="B205:B207"/>
    <mergeCell ref="A208:A210"/>
    <mergeCell ref="B208:B210"/>
    <mergeCell ref="A211:A213"/>
    <mergeCell ref="B211:B213"/>
    <mergeCell ref="A214:A216"/>
    <mergeCell ref="B214:B216"/>
    <mergeCell ref="A217:A219"/>
    <mergeCell ref="B217:B219"/>
    <mergeCell ref="A220:A222"/>
    <mergeCell ref="B220:B222"/>
    <mergeCell ref="A225:A227"/>
    <mergeCell ref="B225:B227"/>
    <mergeCell ref="A228:A230"/>
    <mergeCell ref="B228:B230"/>
    <mergeCell ref="A231:A233"/>
    <mergeCell ref="B231:B233"/>
    <mergeCell ref="A235:A236"/>
    <mergeCell ref="B235:B236"/>
    <mergeCell ref="A237:A238"/>
    <mergeCell ref="B237:B238"/>
  </mergeCells>
  <pageMargins left="1.18110236220472" right="1.18110236220472" top="1.18110236220472" bottom="1.18110236220472" header="0.51181" footer="0.51181"/>
  <pageSetup paperSize="9" pageOrder="overThenDown" orientation="portrait" errors="blank"/>
</worksheet>
</file>

<file path=xl/worksheets/sheet5.xml><?xml version="1.0" encoding="utf-8"?>
<worksheet xmlns="http://schemas.openxmlformats.org/spreadsheetml/2006/main" xmlns:r="http://schemas.openxmlformats.org/officeDocument/2006/relationships">
  <dimension ref="A1:K186"/>
  <sheetViews>
    <sheetView topLeftCell="A1" zoomScaleNormal="100" zoomScalePageLayoutView="60" workbookViewId="0">
      <pane topLeftCell="B155" activePane="bottomRight" state="frozen"/>
      <selection activeCell="A1" sqref="A1"/>
    </sheetView>
  </sheetViews>
  <sheetFormatPr defaultColWidth="8" defaultRowHeight="14.25"/>
  <cols>
    <col min="1" max="1" width="28.9686274509804" style="16"/>
    <col min="2" max="2" width="24.6666666666667" style="16"/>
    <col min="3" max="3" width="44.7450980392157" style="16"/>
    <col min="4" max="4" width="23.0901960784314" style="16"/>
    <col min="5" max="5" width="6.02352941176471" style="16"/>
    <col min="6" max="6" width="9.74901960784314" style="16"/>
    <col min="7" max="7" width="10.0392156862745" style="16"/>
    <col min="8" max="8" width="5.5921568627451" style="16"/>
    <col min="9" max="9" width="36.5686274509804" style="16"/>
    <col min="10" max="10" width="36.5686274509804" style="16"/>
    <col min="11" max="11" width="36.5686274509804" style="16"/>
  </cols>
  <sheetData>
    <row r="1" ht="38.25" customHeight="1">
      <c r="A1" s="8927" t="s">
        <v>528</v>
      </c>
      <c r="B1" s="8928"/>
      <c r="C1" s="8929"/>
      <c r="D1" s="8930"/>
      <c r="E1" s="8931"/>
      <c r="F1" s="8932"/>
      <c r="G1" s="8933"/>
      <c r="H1" s="8934"/>
      <c r="I1" s="8935"/>
      <c r="J1" s="8936"/>
      <c r="K1" s="8937"/>
    </row>
    <row r="2" ht="22.5" customHeight="1">
      <c r="A2" s="8938" t="s">
        <v>529</v>
      </c>
      <c r="B2" s="8939"/>
      <c r="C2" s="8940"/>
      <c r="D2" s="8941"/>
      <c r="E2" s="8942"/>
      <c r="F2" s="8943"/>
      <c r="G2" s="8944"/>
      <c r="H2" s="8945"/>
      <c r="I2" s="8946"/>
      <c r="J2" s="8947"/>
      <c r="K2" s="8948"/>
    </row>
    <row r="3" ht="22.5" customHeight="1">
      <c r="A3" s="8949" t="s">
        <v>2</v>
      </c>
      <c r="B3" s="8950"/>
      <c r="C3" s="8951"/>
      <c r="D3" s="8952"/>
      <c r="E3" s="8953"/>
      <c r="F3" s="8954"/>
      <c r="G3" s="8955"/>
      <c r="H3" s="8956"/>
      <c r="I3" s="8957"/>
      <c r="J3" s="8958"/>
      <c r="K3" s="8959" t="s">
        <v>3</v>
      </c>
    </row>
    <row r="4" ht="22.5" customHeight="1">
      <c r="A4" s="8960" t="s">
        <v>4</v>
      </c>
      <c r="B4" s="8961" t="s">
        <v>5</v>
      </c>
      <c r="C4" s="8962" t="s">
        <v>6</v>
      </c>
      <c r="D4" s="8963" t="s">
        <v>7</v>
      </c>
      <c r="E4" s="8964" t="s">
        <v>8</v>
      </c>
      <c r="F4" s="8965" t="s">
        <v>9</v>
      </c>
      <c r="G4" s="8966"/>
      <c r="H4" s="8967" t="s">
        <v>10</v>
      </c>
      <c r="I4" s="8968" t="s">
        <v>11</v>
      </c>
      <c r="J4" s="8969" t="s">
        <v>12</v>
      </c>
      <c r="K4" s="8970" t="s">
        <v>13</v>
      </c>
    </row>
    <row r="5" ht="22.5" customHeight="1">
      <c r="A5" s="8971"/>
      <c r="B5" s="8972"/>
      <c r="C5" s="8973"/>
      <c r="D5" s="8974"/>
      <c r="E5" s="8975"/>
      <c r="F5" s="8976" t="s">
        <v>14</v>
      </c>
      <c r="G5" s="8977" t="s">
        <v>15</v>
      </c>
      <c r="H5" s="8978"/>
      <c r="I5" s="8979"/>
      <c r="J5" s="8980"/>
      <c r="K5" s="8981"/>
    </row>
    <row r="6" ht="22.5" customHeight="1">
      <c r="A6" s="8982" t="s">
        <v>237</v>
      </c>
      <c r="B6" s="8983"/>
      <c r="C6" s="8984"/>
      <c r="D6" s="8985"/>
      <c r="E6" s="8986"/>
      <c r="F6" s="8987"/>
      <c r="G6" s="8988"/>
      <c r="H6" s="8989"/>
      <c r="I6" s="8990"/>
      <c r="J6" s="8991"/>
      <c r="K6" s="8992"/>
    </row>
    <row r="7" ht="22.5" customHeight="1">
      <c r="A7" s="8993" t="s">
        <v>17</v>
      </c>
      <c r="B7" s="8994" t="s">
        <v>18</v>
      </c>
      <c r="C7" s="8995" t="s">
        <v>19</v>
      </c>
      <c r="D7" s="346">
        <v>1295560.45</v>
      </c>
      <c r="E7" s="8996"/>
      <c r="F7" s="8997"/>
      <c r="G7" s="8998"/>
      <c r="H7" s="8999"/>
      <c r="I7" s="9000"/>
      <c r="J7" s="9001"/>
      <c r="K7" s="9002"/>
    </row>
    <row r="8" ht="22.5" customHeight="1">
      <c r="A8" s="9003"/>
      <c r="B8" s="9004"/>
      <c r="C8" s="9005" t="s">
        <v>20</v>
      </c>
      <c r="D8" s="346">
        <v>1295560.45</v>
      </c>
      <c r="E8" s="9006"/>
      <c r="F8" s="9007"/>
      <c r="G8" s="9008"/>
      <c r="H8" s="9009"/>
      <c r="I8" s="9010"/>
      <c r="J8" s="9011"/>
      <c r="K8" s="9012"/>
    </row>
    <row r="9" ht="22.5" customHeight="1">
      <c r="A9" s="9013"/>
      <c r="B9" s="9014"/>
      <c r="C9" s="9015" t="s">
        <v>21</v>
      </c>
      <c r="D9" s="346">
        <f>D7-D8</f>
        <v>0</v>
      </c>
      <c r="E9" s="9016" t="s">
        <v>22</v>
      </c>
      <c r="F9" s="9017">
        <v>0</v>
      </c>
      <c r="G9" s="9018">
        <v>0</v>
      </c>
      <c r="H9" s="9019" t="s">
        <v>23</v>
      </c>
      <c r="I9" s="9020"/>
      <c r="J9" s="9021"/>
      <c r="K9" s="9022"/>
    </row>
    <row r="10" ht="22.5" customHeight="1">
      <c r="A10" s="9023" t="s">
        <v>24</v>
      </c>
      <c r="B10" s="9024" t="s">
        <v>25</v>
      </c>
      <c r="C10" s="9025" t="s">
        <v>19</v>
      </c>
      <c r="D10" s="346">
        <v>0</v>
      </c>
      <c r="E10" s="9026"/>
      <c r="F10" s="9027"/>
      <c r="G10" s="9028"/>
      <c r="H10" s="9029"/>
      <c r="I10" s="9030"/>
      <c r="J10" s="9031"/>
      <c r="K10" s="9032"/>
    </row>
    <row r="11" ht="22.5" customHeight="1">
      <c r="A11" s="9033"/>
      <c r="B11" s="9034"/>
      <c r="C11" s="9035" t="s">
        <v>20</v>
      </c>
      <c r="D11" s="346">
        <v>0</v>
      </c>
      <c r="E11" s="9036"/>
      <c r="F11" s="9037"/>
      <c r="G11" s="9038"/>
      <c r="H11" s="9039"/>
      <c r="I11" s="9040"/>
      <c r="J11" s="9041"/>
      <c r="K11" s="9042"/>
    </row>
    <row r="12" ht="22.5" customHeight="1">
      <c r="A12" s="9043"/>
      <c r="B12" s="9044"/>
      <c r="C12" s="9045" t="s">
        <v>21</v>
      </c>
      <c r="D12" s="346">
        <f>D10-D11</f>
        <v>0</v>
      </c>
      <c r="E12" s="9046" t="s">
        <v>22</v>
      </c>
      <c r="F12" s="9047">
        <v>0</v>
      </c>
      <c r="G12" s="9048">
        <v>0</v>
      </c>
      <c r="H12" s="9049" t="s">
        <v>23</v>
      </c>
      <c r="I12" s="9050"/>
      <c r="J12" s="9051"/>
      <c r="K12" s="9052"/>
    </row>
    <row r="13" ht="22.5" customHeight="1">
      <c r="A13" s="9053" t="s">
        <v>341</v>
      </c>
      <c r="B13" s="9054" t="s">
        <v>27</v>
      </c>
      <c r="C13" s="9055" t="s">
        <v>28</v>
      </c>
      <c r="D13" s="346">
        <v>0</v>
      </c>
      <c r="E13" s="9056"/>
      <c r="F13" s="9057"/>
      <c r="G13" s="9058"/>
      <c r="H13" s="9059"/>
      <c r="I13" s="9060"/>
      <c r="J13" s="9061"/>
      <c r="K13" s="9062"/>
    </row>
    <row r="14" ht="22.5" customHeight="1">
      <c r="A14" s="9063"/>
      <c r="B14" s="9064"/>
      <c r="C14" s="9065" t="s">
        <v>29</v>
      </c>
      <c r="D14" s="346">
        <v>0</v>
      </c>
      <c r="E14" s="9066"/>
      <c r="F14" s="9067"/>
      <c r="G14" s="9068"/>
      <c r="H14" s="9069"/>
      <c r="I14" s="9070"/>
      <c r="J14" s="9071"/>
      <c r="K14" s="9072"/>
    </row>
    <row r="15" ht="22.5" customHeight="1">
      <c r="A15" s="9073"/>
      <c r="B15" s="9074"/>
      <c r="C15" s="9075" t="s">
        <v>21</v>
      </c>
      <c r="D15" s="346">
        <f>D13-D14</f>
        <v>0</v>
      </c>
      <c r="E15" s="9076" t="s">
        <v>22</v>
      </c>
      <c r="F15" s="9077">
        <v>0</v>
      </c>
      <c r="G15" s="9078">
        <v>0</v>
      </c>
      <c r="H15" s="9079" t="s">
        <v>23</v>
      </c>
      <c r="I15" s="9080"/>
      <c r="J15" s="9081"/>
      <c r="K15" s="9082"/>
    </row>
    <row r="16" ht="22.5" customHeight="1">
      <c r="A16" s="9083" t="s">
        <v>34</v>
      </c>
      <c r="B16" s="9084"/>
      <c r="C16" s="9085"/>
      <c r="D16" s="9086"/>
      <c r="E16" s="9087"/>
      <c r="F16" s="9088"/>
      <c r="G16" s="9089"/>
      <c r="H16" s="9090"/>
      <c r="I16" s="9091"/>
      <c r="J16" s="9092"/>
      <c r="K16" s="9093"/>
    </row>
    <row r="17" ht="22.5" customHeight="1">
      <c r="A17" s="9094" t="s">
        <v>240</v>
      </c>
      <c r="B17" s="9095" t="s">
        <v>241</v>
      </c>
      <c r="C17" s="9096" t="s">
        <v>37</v>
      </c>
      <c r="D17" s="346">
        <v>0</v>
      </c>
      <c r="E17" s="9097"/>
      <c r="F17" s="9098"/>
      <c r="G17" s="9099"/>
      <c r="H17" s="9100"/>
      <c r="I17" s="9101"/>
      <c r="J17" s="9102"/>
      <c r="K17" s="9103"/>
    </row>
    <row r="18" ht="22.5" customHeight="1">
      <c r="A18" s="9104"/>
      <c r="B18" s="9105"/>
      <c r="C18" s="9106" t="s">
        <v>38</v>
      </c>
      <c r="D18" s="346">
        <v>0</v>
      </c>
      <c r="E18" s="9107"/>
      <c r="F18" s="9108"/>
      <c r="G18" s="9109"/>
      <c r="H18" s="9110"/>
      <c r="I18" s="9111"/>
      <c r="J18" s="9112"/>
      <c r="K18" s="9113"/>
    </row>
    <row r="19" ht="22.5" customHeight="1">
      <c r="A19" s="9114"/>
      <c r="B19" s="9115"/>
      <c r="C19" s="9116" t="s">
        <v>39</v>
      </c>
      <c r="D19" s="346">
        <f>D17-D18</f>
        <v>0</v>
      </c>
      <c r="E19" s="9117" t="s">
        <v>22</v>
      </c>
      <c r="F19" s="9118">
        <v>0</v>
      </c>
      <c r="G19" s="9119">
        <v>0</v>
      </c>
      <c r="H19" s="9120" t="s">
        <v>23</v>
      </c>
      <c r="I19" s="9121"/>
      <c r="J19" s="9122"/>
      <c r="K19" s="9123"/>
    </row>
    <row r="20" ht="22.5" customHeight="1">
      <c r="A20" s="9124"/>
      <c r="B20" s="9125"/>
      <c r="C20" s="9126" t="s">
        <v>40</v>
      </c>
      <c r="D20" s="346">
        <v>5397948.48</v>
      </c>
      <c r="E20" s="9127"/>
      <c r="F20" s="9128"/>
      <c r="G20" s="9129"/>
      <c r="H20" s="9130"/>
      <c r="I20" s="9131"/>
      <c r="J20" s="9132"/>
      <c r="K20" s="9133"/>
    </row>
    <row r="21" ht="22.5" customHeight="1">
      <c r="A21" s="9134"/>
      <c r="B21" s="9135"/>
      <c r="C21" s="9136" t="s">
        <v>41</v>
      </c>
      <c r="D21" s="346">
        <f>D20-D18</f>
        <v>5397948.48</v>
      </c>
      <c r="E21" s="9137" t="s">
        <v>22</v>
      </c>
      <c r="F21" s="9138">
        <v>0</v>
      </c>
      <c r="G21" s="9139">
        <v>0</v>
      </c>
      <c r="H21" s="9140" t="s">
        <v>382</v>
      </c>
      <c r="I21" s="9141" t="s">
        <v>530</v>
      </c>
      <c r="J21" s="9142"/>
      <c r="K21" s="9143"/>
    </row>
    <row r="22" ht="22.5" customHeight="1">
      <c r="A22" s="9144" t="s">
        <v>42</v>
      </c>
      <c r="B22" s="9145" t="s">
        <v>43</v>
      </c>
      <c r="C22" s="9146" t="s">
        <v>44</v>
      </c>
      <c r="D22" s="346">
        <v>0</v>
      </c>
      <c r="E22" s="9147"/>
      <c r="F22" s="9148"/>
      <c r="G22" s="9149"/>
      <c r="H22" s="9150"/>
      <c r="I22" s="9151"/>
      <c r="J22" s="9152"/>
      <c r="K22" s="9153"/>
    </row>
    <row r="23" ht="22.5" customHeight="1">
      <c r="A23" s="9154"/>
      <c r="B23" s="9155"/>
      <c r="C23" s="9156" t="s">
        <v>45</v>
      </c>
      <c r="D23" s="9157">
        <v>0</v>
      </c>
      <c r="E23" s="9158"/>
      <c r="F23" s="9159"/>
      <c r="G23" s="9160"/>
      <c r="H23" s="9161"/>
      <c r="I23" s="9162"/>
      <c r="J23" s="9163"/>
      <c r="K23" s="9164"/>
    </row>
    <row r="24" ht="22.5" customHeight="1">
      <c r="A24" s="9165"/>
      <c r="B24" s="9166"/>
      <c r="C24" s="9167" t="s">
        <v>531</v>
      </c>
      <c r="D24" s="9168">
        <v>0</v>
      </c>
      <c r="E24" s="9169"/>
      <c r="F24" s="9170"/>
      <c r="G24" s="9171"/>
      <c r="H24" s="9172"/>
      <c r="I24" s="9173"/>
      <c r="J24" s="9174"/>
      <c r="K24" s="9175"/>
    </row>
    <row r="25" ht="22.5" customHeight="1">
      <c r="A25" s="9176"/>
      <c r="B25" s="9177"/>
      <c r="C25" s="9178" t="s">
        <v>46</v>
      </c>
      <c r="D25" s="692">
        <f>D22-D23</f>
        <v>0</v>
      </c>
      <c r="E25" s="9179" t="s">
        <v>22</v>
      </c>
      <c r="F25" s="9180">
        <v>0</v>
      </c>
      <c r="G25" s="9181">
        <v>0</v>
      </c>
      <c r="H25" s="9182" t="s">
        <v>23</v>
      </c>
      <c r="I25" s="9183"/>
      <c r="J25" s="9184"/>
      <c r="K25" s="9185"/>
    </row>
    <row r="26" ht="22.5" customHeight="1">
      <c r="A26" s="9186" t="s">
        <v>243</v>
      </c>
      <c r="B26" s="9187" t="s">
        <v>532</v>
      </c>
      <c r="C26" s="9188" t="s">
        <v>245</v>
      </c>
      <c r="D26" s="346">
        <v>0</v>
      </c>
      <c r="E26" s="9189"/>
      <c r="F26" s="9190"/>
      <c r="G26" s="9191"/>
      <c r="H26" s="9192"/>
      <c r="I26" s="9193"/>
      <c r="J26" s="9194"/>
      <c r="K26" s="9195"/>
    </row>
    <row r="27" ht="22.5" customHeight="1">
      <c r="A27" s="9196"/>
      <c r="B27" s="9197" t="s">
        <v>244</v>
      </c>
      <c r="C27" s="9198" t="s">
        <v>246</v>
      </c>
      <c r="D27" s="9199">
        <v>0</v>
      </c>
      <c r="E27" s="9200"/>
      <c r="F27" s="9201"/>
      <c r="G27" s="9202"/>
      <c r="H27" s="9203"/>
      <c r="I27" s="9204"/>
      <c r="J27" s="9205"/>
      <c r="K27" s="9206"/>
    </row>
    <row r="28" ht="22.5" customHeight="1">
      <c r="A28" s="9207"/>
      <c r="B28" s="9208"/>
      <c r="C28" s="9209" t="s">
        <v>247</v>
      </c>
      <c r="D28" s="346">
        <f>D26-D27</f>
        <v>0</v>
      </c>
      <c r="E28" s="9210" t="s">
        <v>22</v>
      </c>
      <c r="F28" s="9211">
        <v>0</v>
      </c>
      <c r="G28" s="9212">
        <v>0</v>
      </c>
      <c r="H28" s="9213" t="s">
        <v>23</v>
      </c>
      <c r="I28" s="9214"/>
      <c r="J28" s="9215"/>
      <c r="K28" s="9216"/>
    </row>
    <row r="29" ht="22.5" customHeight="1">
      <c r="A29" s="9217" t="s">
        <v>248</v>
      </c>
      <c r="B29" s="9218" t="s">
        <v>48</v>
      </c>
      <c r="C29" s="9219" t="s">
        <v>49</v>
      </c>
      <c r="D29" s="346">
        <v>117368.72</v>
      </c>
      <c r="E29" s="9220"/>
      <c r="F29" s="9221"/>
      <c r="G29" s="9222"/>
      <c r="H29" s="9223"/>
      <c r="I29" s="9224"/>
      <c r="J29" s="9225"/>
      <c r="K29" s="9226"/>
    </row>
    <row r="30" ht="22.5" customHeight="1">
      <c r="A30" s="9227"/>
      <c r="B30" s="9228"/>
      <c r="C30" s="9229" t="s">
        <v>50</v>
      </c>
      <c r="D30" s="346">
        <v>0</v>
      </c>
      <c r="E30" s="9230"/>
      <c r="F30" s="9231"/>
      <c r="G30" s="9232"/>
      <c r="H30" s="9233"/>
      <c r="I30" s="9234"/>
      <c r="J30" s="9235"/>
      <c r="K30" s="9236"/>
    </row>
    <row r="31" ht="22.5" customHeight="1">
      <c r="A31" s="9237"/>
      <c r="B31" s="9238"/>
      <c r="C31" s="9239" t="s">
        <v>51</v>
      </c>
      <c r="D31" s="346">
        <f>D29-D30</f>
        <v>117368.72</v>
      </c>
      <c r="E31" s="9240" t="s">
        <v>22</v>
      </c>
      <c r="F31" s="9241">
        <v>0</v>
      </c>
      <c r="G31" s="9242">
        <v>0</v>
      </c>
      <c r="H31" s="9243" t="s">
        <v>382</v>
      </c>
      <c r="I31" s="9244" t="s">
        <v>533</v>
      </c>
      <c r="J31" s="9245"/>
      <c r="K31" s="9246"/>
    </row>
    <row r="32" ht="22.5" customHeight="1">
      <c r="A32" s="9247" t="s">
        <v>59</v>
      </c>
      <c r="B32" s="9248" t="s">
        <v>252</v>
      </c>
      <c r="C32" s="9249" t="s">
        <v>61</v>
      </c>
      <c r="D32" s="346">
        <v>89225318.09</v>
      </c>
      <c r="E32" s="9250"/>
      <c r="F32" s="9251"/>
      <c r="G32" s="9252"/>
      <c r="H32" s="9253"/>
      <c r="I32" s="9254"/>
      <c r="J32" s="9255"/>
      <c r="K32" s="9256"/>
    </row>
    <row r="33" ht="22.5" customHeight="1">
      <c r="A33" s="9257"/>
      <c r="B33" s="9258"/>
      <c r="C33" s="9259" t="s">
        <v>253</v>
      </c>
      <c r="D33" s="9260">
        <v>89225318.09</v>
      </c>
      <c r="E33" s="9261"/>
      <c r="F33" s="9262"/>
      <c r="G33" s="9263"/>
      <c r="H33" s="9264"/>
      <c r="I33" s="9265"/>
      <c r="J33" s="9266"/>
      <c r="K33" s="9267"/>
    </row>
    <row r="34" ht="22.5" customHeight="1">
      <c r="A34" s="9268"/>
      <c r="B34" s="9269"/>
      <c r="C34" s="9270" t="s">
        <v>254</v>
      </c>
      <c r="D34" s="346">
        <f>D32-D33</f>
        <v>0</v>
      </c>
      <c r="E34" s="9271" t="s">
        <v>22</v>
      </c>
      <c r="F34" s="9272">
        <v>0</v>
      </c>
      <c r="G34" s="9273">
        <v>0</v>
      </c>
      <c r="H34" s="9274" t="s">
        <v>23</v>
      </c>
      <c r="I34" s="9275"/>
      <c r="J34" s="9276"/>
      <c r="K34" s="9277"/>
    </row>
    <row r="35" ht="22.5" customHeight="1">
      <c r="A35" s="9278"/>
      <c r="B35" s="9279"/>
      <c r="C35" s="9280" t="s">
        <v>66</v>
      </c>
      <c r="D35" s="346">
        <v>0</v>
      </c>
      <c r="E35" s="9281"/>
      <c r="F35" s="9282"/>
      <c r="G35" s="9283"/>
      <c r="H35" s="9284"/>
      <c r="I35" s="9285"/>
      <c r="J35" s="9286"/>
      <c r="K35" s="9287"/>
    </row>
    <row r="36" ht="22.5" customHeight="1">
      <c r="A36" s="9288"/>
      <c r="B36" s="9289"/>
      <c r="C36" s="9290" t="s">
        <v>255</v>
      </c>
      <c r="D36" s="346">
        <f>D32-D35</f>
        <v>89225318.09</v>
      </c>
      <c r="E36" s="9291" t="s">
        <v>22</v>
      </c>
      <c r="F36" s="9292">
        <v>0</v>
      </c>
      <c r="G36" s="9293">
        <v>0</v>
      </c>
      <c r="H36" s="9294" t="s">
        <v>382</v>
      </c>
      <c r="I36" s="9295" t="s">
        <v>534</v>
      </c>
      <c r="J36" s="9296"/>
      <c r="K36" s="9297"/>
    </row>
    <row r="37" ht="22.5" customHeight="1">
      <c r="A37" s="9298" t="s">
        <v>68</v>
      </c>
      <c r="B37" s="9299" t="s">
        <v>252</v>
      </c>
      <c r="C37" s="9300" t="s">
        <v>70</v>
      </c>
      <c r="D37" s="346">
        <v>73924275.79</v>
      </c>
      <c r="E37" s="9301"/>
      <c r="F37" s="9302"/>
      <c r="G37" s="9303"/>
      <c r="H37" s="9304"/>
      <c r="I37" s="9305"/>
      <c r="J37" s="9306"/>
      <c r="K37" s="9307"/>
    </row>
    <row r="38" ht="22.5" customHeight="1">
      <c r="A38" s="9308"/>
      <c r="B38" s="9309"/>
      <c r="C38" s="9310" t="s">
        <v>257</v>
      </c>
      <c r="D38" s="9311">
        <v>73924275.79</v>
      </c>
      <c r="E38" s="9312"/>
      <c r="F38" s="9313"/>
      <c r="G38" s="9314"/>
      <c r="H38" s="9315"/>
      <c r="I38" s="9316"/>
      <c r="J38" s="9317"/>
      <c r="K38" s="9318"/>
    </row>
    <row r="39" ht="22.5" customHeight="1">
      <c r="A39" s="9319"/>
      <c r="B39" s="9320"/>
      <c r="C39" s="9321" t="s">
        <v>258</v>
      </c>
      <c r="D39" s="346">
        <f>D37-D38</f>
        <v>0</v>
      </c>
      <c r="E39" s="9322" t="s">
        <v>22</v>
      </c>
      <c r="F39" s="9323">
        <v>0</v>
      </c>
      <c r="G39" s="9324">
        <v>0</v>
      </c>
      <c r="H39" s="9325" t="s">
        <v>23</v>
      </c>
      <c r="I39" s="9326"/>
      <c r="J39" s="9327"/>
      <c r="K39" s="9328"/>
    </row>
    <row r="40" ht="22.5" customHeight="1">
      <c r="A40" s="9329"/>
      <c r="B40" s="9330"/>
      <c r="C40" s="9331" t="s">
        <v>74</v>
      </c>
      <c r="D40" s="346">
        <v>0</v>
      </c>
      <c r="E40" s="9332"/>
      <c r="F40" s="9333"/>
      <c r="G40" s="9334"/>
      <c r="H40" s="9335"/>
      <c r="I40" s="9336"/>
      <c r="J40" s="9337"/>
      <c r="K40" s="9338"/>
    </row>
    <row r="41" ht="22.5" customHeight="1">
      <c r="A41" s="9339"/>
      <c r="B41" s="9340"/>
      <c r="C41" s="9341" t="s">
        <v>259</v>
      </c>
      <c r="D41" s="346">
        <f>D37-D40</f>
        <v>73924275.79</v>
      </c>
      <c r="E41" s="9342" t="s">
        <v>22</v>
      </c>
      <c r="F41" s="9343">
        <v>0</v>
      </c>
      <c r="G41" s="9344">
        <v>0</v>
      </c>
      <c r="H41" s="9345" t="s">
        <v>382</v>
      </c>
      <c r="I41" s="9346" t="s">
        <v>535</v>
      </c>
      <c r="J41" s="9347"/>
      <c r="K41" s="9348"/>
    </row>
    <row r="42" ht="22.5" customHeight="1">
      <c r="A42" s="9349" t="s">
        <v>76</v>
      </c>
      <c r="B42" s="9350"/>
      <c r="C42" s="9351"/>
      <c r="D42" s="9352"/>
      <c r="E42" s="9353"/>
      <c r="F42" s="9354"/>
      <c r="G42" s="9355"/>
      <c r="H42" s="9356"/>
      <c r="I42" s="9357"/>
      <c r="J42" s="9358"/>
      <c r="K42" s="9359"/>
    </row>
    <row r="43" ht="22.5" customHeight="1">
      <c r="A43" s="9360" t="s">
        <v>77</v>
      </c>
      <c r="B43" s="9361" t="s">
        <v>78</v>
      </c>
      <c r="C43" s="9362" t="s">
        <v>79</v>
      </c>
      <c r="D43" s="346">
        <v>183117264.05</v>
      </c>
      <c r="E43" s="9363"/>
      <c r="F43" s="9364"/>
      <c r="G43" s="9365"/>
      <c r="H43" s="9366"/>
      <c r="I43" s="9367"/>
      <c r="J43" s="9368"/>
      <c r="K43" s="9369"/>
    </row>
    <row r="44" ht="22.5" customHeight="1">
      <c r="A44" s="9370"/>
      <c r="B44" s="9371"/>
      <c r="C44" s="9372" t="s">
        <v>80</v>
      </c>
      <c r="D44" s="346">
        <v>163149593.88</v>
      </c>
      <c r="E44" s="9373"/>
      <c r="F44" s="9374"/>
      <c r="G44" s="9375"/>
      <c r="H44" s="9376"/>
      <c r="I44" s="9377"/>
      <c r="J44" s="9378"/>
      <c r="K44" s="9379"/>
    </row>
    <row r="45" ht="22.5" customHeight="1">
      <c r="A45" s="9380"/>
      <c r="B45" s="9381"/>
      <c r="C45" s="9382" t="s">
        <v>81</v>
      </c>
      <c r="D45" s="346">
        <f>IF(D43=0,0,D44/D43)*100</f>
        <v>89.0956921655689</v>
      </c>
      <c r="E45" s="9383" t="s">
        <v>22</v>
      </c>
      <c r="F45" s="9384">
        <v>95</v>
      </c>
      <c r="G45" s="9385">
        <v>105</v>
      </c>
      <c r="H45" s="9386" t="s">
        <v>382</v>
      </c>
      <c r="I45" s="9387" t="s">
        <v>536</v>
      </c>
      <c r="J45" s="9388"/>
      <c r="K45" s="9389"/>
    </row>
    <row r="46" ht="22.5" customHeight="1">
      <c r="A46" s="9390"/>
      <c r="B46" s="9391"/>
      <c r="C46" s="9392" t="s">
        <v>82</v>
      </c>
      <c r="D46" s="346">
        <v>162589247.87</v>
      </c>
      <c r="E46" s="9393"/>
      <c r="F46" s="9394"/>
      <c r="G46" s="9395"/>
      <c r="H46" s="9396"/>
      <c r="I46" s="9397"/>
      <c r="J46" s="9398"/>
      <c r="K46" s="9399"/>
    </row>
    <row r="47" ht="22.5" customHeight="1">
      <c r="A47" s="9400"/>
      <c r="B47" s="9401"/>
      <c r="C47" s="9402" t="s">
        <v>83</v>
      </c>
      <c r="D47" s="346">
        <f>IF(D46=0,0,D44/D46-1)*100</f>
        <v>0.344639032002925</v>
      </c>
      <c r="E47" s="9403" t="s">
        <v>22</v>
      </c>
      <c r="F47" s="9404">
        <v>0</v>
      </c>
      <c r="G47" s="9405">
        <v>20</v>
      </c>
      <c r="H47" s="9406" t="s">
        <v>23</v>
      </c>
      <c r="I47" s="9407"/>
      <c r="J47" s="9408"/>
      <c r="K47" s="9409"/>
    </row>
    <row r="48" ht="22.5" customHeight="1">
      <c r="A48" s="9410" t="s">
        <v>389</v>
      </c>
      <c r="B48" s="9411" t="s">
        <v>537</v>
      </c>
      <c r="C48" s="9412" t="s">
        <v>79</v>
      </c>
      <c r="D48" s="346">
        <v>66283970</v>
      </c>
      <c r="E48" s="9413"/>
      <c r="F48" s="9414"/>
      <c r="G48" s="9415"/>
      <c r="H48" s="9416"/>
      <c r="I48" s="9417"/>
      <c r="J48" s="9418"/>
      <c r="K48" s="9419"/>
    </row>
    <row r="49" ht="22.5" customHeight="1">
      <c r="A49" s="9420"/>
      <c r="B49" s="9421"/>
      <c r="C49" s="9422" t="s">
        <v>80</v>
      </c>
      <c r="D49" s="346">
        <v>66905510</v>
      </c>
      <c r="E49" s="9423"/>
      <c r="F49" s="9424"/>
      <c r="G49" s="9425"/>
      <c r="H49" s="9426"/>
      <c r="I49" s="9427"/>
      <c r="J49" s="9428"/>
      <c r="K49" s="9429"/>
    </row>
    <row r="50" ht="22.5" customHeight="1">
      <c r="A50" s="9430"/>
      <c r="B50" s="9431"/>
      <c r="C50" s="9432" t="s">
        <v>81</v>
      </c>
      <c r="D50" s="346">
        <f>IF(D48=0,0,D49/D48)*100</f>
        <v>100.93769277851</v>
      </c>
      <c r="E50" s="9433" t="s">
        <v>22</v>
      </c>
      <c r="F50" s="9434">
        <v>95</v>
      </c>
      <c r="G50" s="9435">
        <v>105</v>
      </c>
      <c r="H50" s="9436" t="s">
        <v>23</v>
      </c>
      <c r="I50" s="9437"/>
      <c r="J50" s="9438"/>
      <c r="K50" s="9439"/>
    </row>
    <row r="51" ht="22.5" customHeight="1">
      <c r="A51" s="9440"/>
      <c r="B51" s="9441"/>
      <c r="C51" s="9442" t="s">
        <v>82</v>
      </c>
      <c r="D51" s="346">
        <v>61691175</v>
      </c>
      <c r="E51" s="9443"/>
      <c r="F51" s="9444"/>
      <c r="G51" s="9445"/>
      <c r="H51" s="9446"/>
      <c r="I51" s="9447"/>
      <c r="J51" s="9448"/>
      <c r="K51" s="9449"/>
    </row>
    <row r="52" ht="22.5" customHeight="1">
      <c r="A52" s="9450"/>
      <c r="B52" s="9451"/>
      <c r="C52" s="9452" t="s">
        <v>83</v>
      </c>
      <c r="D52" s="346">
        <f>IF(D51=0,0,D49/D51-1)*100</f>
        <v>8.45231915261786</v>
      </c>
      <c r="E52" s="9453" t="s">
        <v>22</v>
      </c>
      <c r="F52" s="9454">
        <v>0</v>
      </c>
      <c r="G52" s="9455">
        <v>20</v>
      </c>
      <c r="H52" s="9456" t="s">
        <v>23</v>
      </c>
      <c r="I52" s="9457"/>
      <c r="J52" s="9458"/>
      <c r="K52" s="9459"/>
    </row>
    <row r="53" ht="22.5" customHeight="1">
      <c r="A53" s="9460" t="s">
        <v>538</v>
      </c>
      <c r="B53" s="9461" t="s">
        <v>539</v>
      </c>
      <c r="C53" s="9462" t="s">
        <v>79</v>
      </c>
      <c r="D53" s="346">
        <v>3278760</v>
      </c>
      <c r="E53" s="9463"/>
      <c r="F53" s="9464"/>
      <c r="G53" s="9465"/>
      <c r="H53" s="9466"/>
      <c r="I53" s="9467"/>
      <c r="J53" s="9468"/>
      <c r="K53" s="9469"/>
    </row>
    <row r="54" ht="22.5" customHeight="1">
      <c r="A54" s="9470"/>
      <c r="B54" s="9471"/>
      <c r="C54" s="9472" t="s">
        <v>80</v>
      </c>
      <c r="D54" s="346">
        <v>1928680</v>
      </c>
      <c r="E54" s="9473"/>
      <c r="F54" s="9474"/>
      <c r="G54" s="9475"/>
      <c r="H54" s="9476"/>
      <c r="I54" s="9477"/>
      <c r="J54" s="9478"/>
      <c r="K54" s="9479"/>
    </row>
    <row r="55" ht="22.5" customHeight="1">
      <c r="A55" s="9480"/>
      <c r="B55" s="9481"/>
      <c r="C55" s="9482" t="s">
        <v>81</v>
      </c>
      <c r="D55" s="346">
        <f>IF(D53=0,0,D54/D53)*100</f>
        <v>58.8234576486233</v>
      </c>
      <c r="E55" s="9483" t="s">
        <v>22</v>
      </c>
      <c r="F55" s="9484">
        <v>95</v>
      </c>
      <c r="G55" s="9485">
        <v>105</v>
      </c>
      <c r="H55" s="9486" t="s">
        <v>382</v>
      </c>
      <c r="I55" s="9487" t="s">
        <v>540</v>
      </c>
      <c r="J55" s="9488"/>
      <c r="K55" s="9489"/>
    </row>
    <row r="56" ht="22.5" customHeight="1">
      <c r="A56" s="9490"/>
      <c r="B56" s="9491"/>
      <c r="C56" s="9492" t="s">
        <v>82</v>
      </c>
      <c r="D56" s="346">
        <v>0</v>
      </c>
      <c r="E56" s="9493"/>
      <c r="F56" s="9494"/>
      <c r="G56" s="9495"/>
      <c r="H56" s="9496"/>
      <c r="I56" s="9497"/>
      <c r="J56" s="9498"/>
      <c r="K56" s="9499"/>
    </row>
    <row r="57" ht="22.5" customHeight="1">
      <c r="A57" s="9500"/>
      <c r="B57" s="9501"/>
      <c r="C57" s="9502" t="s">
        <v>83</v>
      </c>
      <c r="D57" s="346">
        <f>IF(D56=0,0,D54/D56-1)*100</f>
        <v>0</v>
      </c>
      <c r="E57" s="9503" t="s">
        <v>22</v>
      </c>
      <c r="F57" s="9504">
        <v>0</v>
      </c>
      <c r="G57" s="9505">
        <v>20</v>
      </c>
      <c r="H57" s="9506" t="s">
        <v>23</v>
      </c>
      <c r="I57" s="9507"/>
      <c r="J57" s="9508"/>
      <c r="K57" s="9509"/>
    </row>
    <row r="58" ht="22.5" customHeight="1">
      <c r="A58" s="9510" t="s">
        <v>99</v>
      </c>
      <c r="B58" s="9511" t="s">
        <v>541</v>
      </c>
      <c r="C58" s="9512" t="s">
        <v>79</v>
      </c>
      <c r="D58" s="346">
        <v>5475978.03</v>
      </c>
      <c r="E58" s="9513"/>
      <c r="F58" s="9514"/>
      <c r="G58" s="9515"/>
      <c r="H58" s="9516"/>
      <c r="I58" s="9517"/>
      <c r="J58" s="9518"/>
      <c r="K58" s="9519"/>
    </row>
    <row r="59" ht="24" customHeight="1">
      <c r="A59" s="9520"/>
      <c r="B59" s="9521"/>
      <c r="C59" s="9522" t="s">
        <v>80</v>
      </c>
      <c r="D59" s="346">
        <v>5397948.48</v>
      </c>
      <c r="E59" s="9523"/>
      <c r="F59" s="9524"/>
      <c r="G59" s="9525"/>
      <c r="H59" s="9526"/>
      <c r="I59" s="9527"/>
      <c r="J59" s="9528"/>
      <c r="K59" s="9529"/>
    </row>
    <row r="60" ht="22.5" customHeight="1">
      <c r="A60" s="9530"/>
      <c r="B60" s="9531"/>
      <c r="C60" s="9532" t="s">
        <v>81</v>
      </c>
      <c r="D60" s="346">
        <f>IF(D58=0,0,D59/D58)*100</f>
        <v>98.5750572852463</v>
      </c>
      <c r="E60" s="9533" t="s">
        <v>22</v>
      </c>
      <c r="F60" s="9534">
        <v>95</v>
      </c>
      <c r="G60" s="9535">
        <v>105</v>
      </c>
      <c r="H60" s="9536" t="s">
        <v>23</v>
      </c>
      <c r="I60" s="9537"/>
      <c r="J60" s="9538"/>
      <c r="K60" s="9539"/>
    </row>
    <row r="61" ht="22.5" customHeight="1">
      <c r="A61" s="9540"/>
      <c r="B61" s="9541"/>
      <c r="C61" s="9542" t="s">
        <v>82</v>
      </c>
      <c r="D61" s="346">
        <v>5613333.12</v>
      </c>
      <c r="E61" s="9543"/>
      <c r="F61" s="9544"/>
      <c r="G61" s="9545"/>
      <c r="H61" s="9546"/>
      <c r="I61" s="9547"/>
      <c r="J61" s="9548"/>
      <c r="K61" s="9549"/>
    </row>
    <row r="62" ht="22.5" customHeight="1">
      <c r="A62" s="9550"/>
      <c r="B62" s="9551"/>
      <c r="C62" s="9552" t="s">
        <v>83</v>
      </c>
      <c r="D62" s="346">
        <f>IF(D61=0,0,D59/D61-1)*100</f>
        <v>-3.83701867314085</v>
      </c>
      <c r="E62" s="9553" t="s">
        <v>22</v>
      </c>
      <c r="F62" s="9554">
        <v>0</v>
      </c>
      <c r="G62" s="9555">
        <v>20</v>
      </c>
      <c r="H62" s="9556" t="s">
        <v>382</v>
      </c>
      <c r="I62" s="9557" t="s">
        <v>542</v>
      </c>
      <c r="J62" s="9558"/>
      <c r="K62" s="9559"/>
    </row>
    <row r="63" ht="22.5" customHeight="1">
      <c r="A63" s="9560" t="s">
        <v>543</v>
      </c>
      <c r="B63" s="9561" t="s">
        <v>544</v>
      </c>
      <c r="C63" s="9562" t="s">
        <v>79</v>
      </c>
      <c r="D63" s="346">
        <v>5397948.48</v>
      </c>
      <c r="E63" s="9563"/>
      <c r="F63" s="9564"/>
      <c r="G63" s="9565"/>
      <c r="H63" s="9566"/>
      <c r="I63" s="9567"/>
      <c r="J63" s="9568"/>
      <c r="K63" s="9569"/>
    </row>
    <row r="64" ht="22.5" customHeight="1">
      <c r="A64" s="9570"/>
      <c r="B64" s="9571"/>
      <c r="C64" s="9572" t="s">
        <v>80</v>
      </c>
      <c r="D64" s="346">
        <v>5397948.48</v>
      </c>
      <c r="E64" s="9573"/>
      <c r="F64" s="9574"/>
      <c r="G64" s="9575"/>
      <c r="H64" s="9576"/>
      <c r="I64" s="9577"/>
      <c r="J64" s="9578"/>
      <c r="K64" s="9579"/>
    </row>
    <row r="65" ht="22.5" customHeight="1">
      <c r="A65" s="9580"/>
      <c r="B65" s="9581"/>
      <c r="C65" s="9582" t="s">
        <v>81</v>
      </c>
      <c r="D65" s="346">
        <f>IF(D63=0,0,D64/D63)*100</f>
        <v>100</v>
      </c>
      <c r="E65" s="9583" t="s">
        <v>22</v>
      </c>
      <c r="F65" s="9584">
        <v>95</v>
      </c>
      <c r="G65" s="9585">
        <v>105</v>
      </c>
      <c r="H65" s="9586" t="s">
        <v>23</v>
      </c>
      <c r="I65" s="9587"/>
      <c r="J65" s="9588"/>
      <c r="K65" s="9589"/>
    </row>
    <row r="66" ht="22.5" customHeight="1">
      <c r="A66" s="9590"/>
      <c r="B66" s="9591"/>
      <c r="C66" s="9592" t="s">
        <v>82</v>
      </c>
      <c r="D66" s="346">
        <v>5613333.12</v>
      </c>
      <c r="E66" s="9593"/>
      <c r="F66" s="9594"/>
      <c r="G66" s="9595"/>
      <c r="H66" s="9596"/>
      <c r="I66" s="9597"/>
      <c r="J66" s="9598"/>
      <c r="K66" s="9599"/>
    </row>
    <row r="67" ht="22.5" customHeight="1">
      <c r="A67" s="9600"/>
      <c r="B67" s="9601"/>
      <c r="C67" s="9602" t="s">
        <v>83</v>
      </c>
      <c r="D67" s="346">
        <f>IF(D66=0,0,D64/D66-1)*100</f>
        <v>-3.83701867314085</v>
      </c>
      <c r="E67" s="9603" t="s">
        <v>22</v>
      </c>
      <c r="F67" s="9604">
        <v>0</v>
      </c>
      <c r="G67" s="9605">
        <v>20</v>
      </c>
      <c r="H67" s="9606" t="s">
        <v>382</v>
      </c>
      <c r="I67" s="9607" t="s">
        <v>545</v>
      </c>
      <c r="J67" s="9608"/>
      <c r="K67" s="9609"/>
    </row>
    <row r="68" ht="22.5" customHeight="1">
      <c r="A68" s="9610" t="s">
        <v>546</v>
      </c>
      <c r="B68" s="9611" t="s">
        <v>547</v>
      </c>
      <c r="C68" s="9612" t="s">
        <v>80</v>
      </c>
      <c r="D68" s="346">
        <f>D59-D64</f>
        <v>0</v>
      </c>
      <c r="E68" s="9613" t="s">
        <v>22</v>
      </c>
      <c r="F68" s="9614">
        <v>0</v>
      </c>
      <c r="G68" s="9615">
        <v>0</v>
      </c>
      <c r="H68" s="9616" t="s">
        <v>23</v>
      </c>
      <c r="I68" s="9617"/>
      <c r="J68" s="9618"/>
      <c r="K68" s="9619"/>
    </row>
    <row r="69" ht="22.5" customHeight="1">
      <c r="A69" s="9620"/>
      <c r="B69" s="9621"/>
      <c r="C69" s="9622" t="s">
        <v>548</v>
      </c>
      <c r="D69" s="346">
        <v>0</v>
      </c>
      <c r="E69" s="9623"/>
      <c r="F69" s="9624"/>
      <c r="G69" s="9625"/>
      <c r="H69" s="9626"/>
      <c r="I69" s="9627"/>
      <c r="J69" s="9628"/>
      <c r="K69" s="9629"/>
    </row>
    <row r="70" ht="22.5" customHeight="1">
      <c r="A70" s="9630"/>
      <c r="B70" s="9631"/>
      <c r="C70" s="9632" t="s">
        <v>549</v>
      </c>
      <c r="D70" s="9633">
        <v>0</v>
      </c>
      <c r="E70" s="9634"/>
      <c r="F70" s="9635"/>
      <c r="G70" s="9636"/>
      <c r="H70" s="9637"/>
      <c r="I70" s="9638"/>
      <c r="J70" s="9639"/>
      <c r="K70" s="9640"/>
    </row>
    <row r="71" ht="22.5" customHeight="1">
      <c r="A71" s="9641"/>
      <c r="B71" s="9642"/>
      <c r="C71" s="9643" t="s">
        <v>550</v>
      </c>
      <c r="D71" s="346">
        <f>(D68-D69)-D70</f>
        <v>0</v>
      </c>
      <c r="E71" s="9644" t="s">
        <v>22</v>
      </c>
      <c r="F71" s="9645">
        <v>0</v>
      </c>
      <c r="G71" s="9646">
        <v>0</v>
      </c>
      <c r="H71" s="9647" t="s">
        <v>23</v>
      </c>
      <c r="I71" s="9648"/>
      <c r="J71" s="9649"/>
      <c r="K71" s="9650"/>
    </row>
    <row r="72" ht="22.5" customHeight="1">
      <c r="A72" s="9651" t="s">
        <v>108</v>
      </c>
      <c r="B72" s="9652" t="s">
        <v>78</v>
      </c>
      <c r="C72" s="9653" t="s">
        <v>79</v>
      </c>
      <c r="D72" s="346">
        <v>164772154.5</v>
      </c>
      <c r="E72" s="9654"/>
      <c r="F72" s="9655"/>
      <c r="G72" s="9656"/>
      <c r="H72" s="9657"/>
      <c r="I72" s="9658"/>
      <c r="J72" s="9659"/>
      <c r="K72" s="9660"/>
    </row>
    <row r="73" ht="22.5" customHeight="1">
      <c r="A73" s="9661"/>
      <c r="B73" s="9662"/>
      <c r="C73" s="9663" t="s">
        <v>80</v>
      </c>
      <c r="D73" s="346">
        <v>163909414.53</v>
      </c>
      <c r="E73" s="9664"/>
      <c r="F73" s="9665"/>
      <c r="G73" s="9666"/>
      <c r="H73" s="9667"/>
      <c r="I73" s="9668"/>
      <c r="J73" s="9669"/>
      <c r="K73" s="9670"/>
    </row>
    <row r="74" ht="22.5" customHeight="1">
      <c r="A74" s="9671"/>
      <c r="B74" s="9672"/>
      <c r="C74" s="9673" t="s">
        <v>81</v>
      </c>
      <c r="D74" s="346">
        <f>IF(D72=0,0,D73/D72)*100</f>
        <v>99.4764042670814</v>
      </c>
      <c r="E74" s="9674" t="s">
        <v>22</v>
      </c>
      <c r="F74" s="9675">
        <v>95</v>
      </c>
      <c r="G74" s="9676">
        <v>105</v>
      </c>
      <c r="H74" s="9677" t="s">
        <v>23</v>
      </c>
      <c r="I74" s="9678"/>
      <c r="J74" s="9679"/>
      <c r="K74" s="9680"/>
    </row>
    <row r="75" ht="22.5" customHeight="1">
      <c r="A75" s="9681"/>
      <c r="B75" s="9682"/>
      <c r="C75" s="9683" t="s">
        <v>82</v>
      </c>
      <c r="D75" s="346">
        <v>162579211.61</v>
      </c>
      <c r="E75" s="9684"/>
      <c r="F75" s="9685"/>
      <c r="G75" s="9686"/>
      <c r="H75" s="9687"/>
      <c r="I75" s="9688"/>
      <c r="J75" s="9689"/>
      <c r="K75" s="9690"/>
    </row>
    <row r="76" ht="22.5" customHeight="1">
      <c r="A76" s="9691"/>
      <c r="B76" s="9692"/>
      <c r="C76" s="9693" t="s">
        <v>83</v>
      </c>
      <c r="D76" s="346">
        <f>IF(D75=0,0,D73/D75-1)*100</f>
        <v>0.818187581811447</v>
      </c>
      <c r="E76" s="9694" t="s">
        <v>22</v>
      </c>
      <c r="F76" s="9695">
        <v>0</v>
      </c>
      <c r="G76" s="9696">
        <v>20</v>
      </c>
      <c r="H76" s="9697" t="s">
        <v>23</v>
      </c>
      <c r="I76" s="9698"/>
      <c r="J76" s="9699"/>
      <c r="K76" s="9700"/>
    </row>
    <row r="77" ht="21.75" customHeight="1">
      <c r="A77" s="9701" t="s">
        <v>403</v>
      </c>
      <c r="B77" s="9702" t="s">
        <v>551</v>
      </c>
      <c r="C77" s="9703" t="s">
        <v>79</v>
      </c>
      <c r="D77" s="346">
        <v>90146877.64</v>
      </c>
      <c r="E77" s="9704"/>
      <c r="F77" s="9705"/>
      <c r="G77" s="9706"/>
      <c r="H77" s="9707"/>
      <c r="I77" s="9708"/>
      <c r="J77" s="9709"/>
      <c r="K77" s="9710"/>
    </row>
    <row r="78" ht="22.5" customHeight="1">
      <c r="A78" s="9711"/>
      <c r="B78" s="9712"/>
      <c r="C78" s="9713" t="s">
        <v>80</v>
      </c>
      <c r="D78" s="346">
        <v>89985138.74</v>
      </c>
      <c r="E78" s="9714"/>
      <c r="F78" s="9715"/>
      <c r="G78" s="9716"/>
      <c r="H78" s="9717"/>
      <c r="I78" s="9718"/>
      <c r="J78" s="9719"/>
      <c r="K78" s="9720"/>
    </row>
    <row r="79" ht="22.5" customHeight="1">
      <c r="A79" s="9721"/>
      <c r="B79" s="9722"/>
      <c r="C79" s="9723" t="s">
        <v>81</v>
      </c>
      <c r="D79" s="346">
        <f>IF(D77=0,0,D78/D77)*100</f>
        <v>99.820582915089</v>
      </c>
      <c r="E79" s="9724" t="s">
        <v>22</v>
      </c>
      <c r="F79" s="9725">
        <v>95</v>
      </c>
      <c r="G79" s="9726">
        <v>105</v>
      </c>
      <c r="H79" s="9727" t="s">
        <v>23</v>
      </c>
      <c r="I79" s="9728"/>
      <c r="J79" s="9729"/>
      <c r="K79" s="9730"/>
    </row>
    <row r="80" ht="22.5" customHeight="1">
      <c r="A80" s="9731"/>
      <c r="B80" s="9732"/>
      <c r="C80" s="9733" t="s">
        <v>82</v>
      </c>
      <c r="D80" s="346">
        <v>94036527.47</v>
      </c>
      <c r="E80" s="9734"/>
      <c r="F80" s="9735"/>
      <c r="G80" s="9736"/>
      <c r="H80" s="9737"/>
      <c r="I80" s="9738"/>
      <c r="J80" s="9739"/>
      <c r="K80" s="9740"/>
    </row>
    <row r="81" ht="22.5" customHeight="1">
      <c r="A81" s="9741"/>
      <c r="B81" s="9742"/>
      <c r="C81" s="9743" t="s">
        <v>83</v>
      </c>
      <c r="D81" s="346">
        <f>IF(D80=0,0,D78/D80-1)*100</f>
        <v>-4.30831384250391</v>
      </c>
      <c r="E81" s="9744" t="s">
        <v>22</v>
      </c>
      <c r="F81" s="9745">
        <v>0</v>
      </c>
      <c r="G81" s="9746">
        <v>20</v>
      </c>
      <c r="H81" s="9747" t="s">
        <v>382</v>
      </c>
      <c r="I81" s="9748" t="s">
        <v>552</v>
      </c>
      <c r="J81" s="9749"/>
      <c r="K81" s="9750"/>
    </row>
    <row r="82" ht="22.5" customHeight="1">
      <c r="A82" s="9751" t="s">
        <v>406</v>
      </c>
      <c r="B82" s="9752" t="s">
        <v>407</v>
      </c>
      <c r="C82" s="9753" t="s">
        <v>79</v>
      </c>
      <c r="D82" s="346">
        <v>66054648.82</v>
      </c>
      <c r="E82" s="9754"/>
      <c r="F82" s="9755"/>
      <c r="G82" s="9756"/>
      <c r="H82" s="9757"/>
      <c r="I82" s="9758"/>
      <c r="J82" s="9759"/>
      <c r="K82" s="9760"/>
    </row>
    <row r="83" ht="22.5" customHeight="1">
      <c r="A83" s="9761"/>
      <c r="B83" s="9762"/>
      <c r="C83" s="9763" t="s">
        <v>80</v>
      </c>
      <c r="D83" s="346">
        <v>62440505.37</v>
      </c>
      <c r="E83" s="9764"/>
      <c r="F83" s="9765"/>
      <c r="G83" s="9766"/>
      <c r="H83" s="9767"/>
      <c r="I83" s="9768"/>
      <c r="J83" s="9769"/>
      <c r="K83" s="9770"/>
    </row>
    <row r="84" ht="22.5" customHeight="1">
      <c r="A84" s="9771"/>
      <c r="B84" s="9772"/>
      <c r="C84" s="9773" t="s">
        <v>81</v>
      </c>
      <c r="D84" s="346">
        <f>IF(D82=0,0,D83/D82)*100</f>
        <v>94.5285554997823</v>
      </c>
      <c r="E84" s="9774" t="s">
        <v>22</v>
      </c>
      <c r="F84" s="9775">
        <v>95</v>
      </c>
      <c r="G84" s="9776">
        <v>105</v>
      </c>
      <c r="H84" s="9777" t="s">
        <v>382</v>
      </c>
      <c r="I84" s="9778" t="s">
        <v>553</v>
      </c>
      <c r="J84" s="9779"/>
      <c r="K84" s="9780"/>
    </row>
    <row r="85" ht="22.5" customHeight="1">
      <c r="A85" s="9781"/>
      <c r="B85" s="9782"/>
      <c r="C85" s="9783" t="s">
        <v>82</v>
      </c>
      <c r="D85" s="346">
        <v>72309738.44</v>
      </c>
      <c r="E85" s="9784"/>
      <c r="F85" s="9785"/>
      <c r="G85" s="9786"/>
      <c r="H85" s="9787"/>
      <c r="I85" s="9788"/>
      <c r="J85" s="9789"/>
      <c r="K85" s="9790"/>
    </row>
    <row r="86" ht="22.5" customHeight="1">
      <c r="A86" s="9791"/>
      <c r="B86" s="9792"/>
      <c r="C86" s="9793" t="s">
        <v>83</v>
      </c>
      <c r="D86" s="346">
        <f>IF(D85=0,0,D83/D85-1)*100</f>
        <v>-13.6485531311791</v>
      </c>
      <c r="E86" s="9794" t="s">
        <v>22</v>
      </c>
      <c r="F86" s="9795">
        <v>0</v>
      </c>
      <c r="G86" s="9796">
        <v>20</v>
      </c>
      <c r="H86" s="9797" t="s">
        <v>382</v>
      </c>
      <c r="I86" s="9798" t="s">
        <v>554</v>
      </c>
      <c r="J86" s="9799"/>
      <c r="K86" s="9800"/>
    </row>
    <row r="87" ht="22.5" customHeight="1">
      <c r="A87" s="9801" t="s">
        <v>410</v>
      </c>
      <c r="B87" s="9802" t="s">
        <v>555</v>
      </c>
      <c r="C87" s="9803" t="s">
        <v>79</v>
      </c>
      <c r="D87" s="346">
        <v>24092228.82</v>
      </c>
      <c r="E87" s="9804"/>
      <c r="F87" s="9805"/>
      <c r="G87" s="9806"/>
      <c r="H87" s="9807"/>
      <c r="I87" s="9808"/>
      <c r="J87" s="9809"/>
      <c r="K87" s="9810"/>
    </row>
    <row r="88" ht="22.5" customHeight="1">
      <c r="A88" s="9811"/>
      <c r="B88" s="9812"/>
      <c r="C88" s="9813" t="s">
        <v>80</v>
      </c>
      <c r="D88" s="346">
        <v>27420054.28</v>
      </c>
      <c r="E88" s="9814"/>
      <c r="F88" s="9815"/>
      <c r="G88" s="9816"/>
      <c r="H88" s="9817"/>
      <c r="I88" s="9818"/>
      <c r="J88" s="9819"/>
      <c r="K88" s="9820"/>
    </row>
    <row r="89" ht="22.5" customHeight="1">
      <c r="A89" s="9821"/>
      <c r="B89" s="9822"/>
      <c r="C89" s="9823" t="s">
        <v>81</v>
      </c>
      <c r="D89" s="346">
        <f>IF(D87=0,0,D88/D87)*100</f>
        <v>113.812858431917</v>
      </c>
      <c r="E89" s="9824" t="s">
        <v>22</v>
      </c>
      <c r="F89" s="9825">
        <v>95</v>
      </c>
      <c r="G89" s="9826">
        <v>105</v>
      </c>
      <c r="H89" s="9827" t="s">
        <v>382</v>
      </c>
      <c r="I89" s="9828" t="s">
        <v>556</v>
      </c>
      <c r="J89" s="9829"/>
      <c r="K89" s="9830"/>
    </row>
    <row r="90" ht="22.5" customHeight="1">
      <c r="A90" s="9831"/>
      <c r="B90" s="9832"/>
      <c r="C90" s="9833" t="s">
        <v>82</v>
      </c>
      <c r="D90" s="346">
        <v>21726789.03</v>
      </c>
      <c r="E90" s="9834"/>
      <c r="F90" s="9835"/>
      <c r="G90" s="9836"/>
      <c r="H90" s="9837"/>
      <c r="I90" s="9838"/>
      <c r="J90" s="9839"/>
      <c r="K90" s="9840"/>
    </row>
    <row r="91" ht="23.25" customHeight="1">
      <c r="A91" s="9841"/>
      <c r="B91" s="9842"/>
      <c r="C91" s="9843" t="s">
        <v>83</v>
      </c>
      <c r="D91" s="346">
        <f>IF(D90=0,0,D88/D90-1)*100</f>
        <v>26.2038962229478</v>
      </c>
      <c r="E91" s="9844" t="s">
        <v>22</v>
      </c>
      <c r="F91" s="9845">
        <v>0</v>
      </c>
      <c r="G91" s="9846">
        <v>20</v>
      </c>
      <c r="H91" s="9847" t="s">
        <v>382</v>
      </c>
      <c r="I91" s="9848" t="s">
        <v>557</v>
      </c>
      <c r="J91" s="9849"/>
      <c r="K91" s="9850"/>
    </row>
    <row r="92" ht="22.5" customHeight="1">
      <c r="A92" s="9851" t="s">
        <v>558</v>
      </c>
      <c r="B92" s="9852" t="s">
        <v>423</v>
      </c>
      <c r="C92" s="9853" t="s">
        <v>80</v>
      </c>
      <c r="D92" s="346">
        <v>124579.09</v>
      </c>
      <c r="E92" s="9854"/>
      <c r="F92" s="9855"/>
      <c r="G92" s="9856"/>
      <c r="H92" s="9857"/>
      <c r="I92" s="9858"/>
      <c r="J92" s="9859"/>
      <c r="K92" s="9860"/>
    </row>
    <row r="93" ht="22.5" customHeight="1">
      <c r="A93" s="9861"/>
      <c r="B93" s="9862"/>
      <c r="C93" s="9863" t="s">
        <v>424</v>
      </c>
      <c r="D93" s="9864">
        <v>124579.09</v>
      </c>
      <c r="E93" s="9865"/>
      <c r="F93" s="9866"/>
      <c r="G93" s="9867"/>
      <c r="H93" s="9868"/>
      <c r="I93" s="9869"/>
      <c r="J93" s="9870"/>
      <c r="K93" s="9871"/>
    </row>
    <row r="94" ht="22.5" customHeight="1">
      <c r="A94" s="9872"/>
      <c r="B94" s="9873"/>
      <c r="C94" s="9874" t="s">
        <v>426</v>
      </c>
      <c r="D94" s="346">
        <f>D92-D93</f>
        <v>0</v>
      </c>
      <c r="E94" s="9875" t="s">
        <v>22</v>
      </c>
      <c r="F94" s="9876">
        <v>0</v>
      </c>
      <c r="G94" s="9877">
        <v>0</v>
      </c>
      <c r="H94" s="9878" t="s">
        <v>23</v>
      </c>
      <c r="I94" s="9879"/>
      <c r="J94" s="9880"/>
      <c r="K94" s="9881"/>
    </row>
    <row r="95" ht="22.5" customHeight="1">
      <c r="A95" s="9882" t="s">
        <v>559</v>
      </c>
      <c r="B95" s="9883" t="s">
        <v>560</v>
      </c>
      <c r="C95" s="9884" t="s">
        <v>79</v>
      </c>
      <c r="D95" s="346">
        <v>0</v>
      </c>
      <c r="E95" s="9885"/>
      <c r="F95" s="9886"/>
      <c r="G95" s="9887"/>
      <c r="H95" s="9888"/>
      <c r="I95" s="9889"/>
      <c r="J95" s="9890"/>
      <c r="K95" s="9891"/>
    </row>
    <row r="96" ht="22.5" customHeight="1">
      <c r="A96" s="9892"/>
      <c r="B96" s="9893"/>
      <c r="C96" s="9894" t="s">
        <v>80</v>
      </c>
      <c r="D96" s="346">
        <v>0</v>
      </c>
      <c r="E96" s="9895"/>
      <c r="F96" s="9896"/>
      <c r="G96" s="9897"/>
      <c r="H96" s="9898"/>
      <c r="I96" s="9899"/>
      <c r="J96" s="9900"/>
      <c r="K96" s="9901"/>
    </row>
    <row r="97" ht="22.5" customHeight="1">
      <c r="A97" s="9902"/>
      <c r="B97" s="9903"/>
      <c r="C97" s="9904" t="s">
        <v>81</v>
      </c>
      <c r="D97" s="346">
        <f>IF(D95=0,0,D96/D95)*100</f>
        <v>0</v>
      </c>
      <c r="E97" s="9905" t="s">
        <v>22</v>
      </c>
      <c r="F97" s="9906">
        <v>95</v>
      </c>
      <c r="G97" s="9907">
        <v>105</v>
      </c>
      <c r="H97" s="9908" t="s">
        <v>382</v>
      </c>
      <c r="I97" s="9909" t="s">
        <v>561</v>
      </c>
      <c r="J97" s="9910"/>
      <c r="K97" s="9911"/>
    </row>
    <row r="98" ht="22.5" customHeight="1">
      <c r="A98" s="9912"/>
      <c r="B98" s="9913"/>
      <c r="C98" s="9914" t="s">
        <v>82</v>
      </c>
      <c r="D98" s="346">
        <v>0</v>
      </c>
      <c r="E98" s="9915"/>
      <c r="F98" s="9916"/>
      <c r="G98" s="9917"/>
      <c r="H98" s="9918"/>
      <c r="I98" s="9919"/>
      <c r="J98" s="9920"/>
      <c r="K98" s="9921"/>
    </row>
    <row r="99" ht="22.5" customHeight="1">
      <c r="A99" s="9922"/>
      <c r="B99" s="9923"/>
      <c r="C99" s="9924" t="s">
        <v>83</v>
      </c>
      <c r="D99" s="346">
        <f>IF(D98=0,0,D96/D98-1)*100</f>
        <v>0</v>
      </c>
      <c r="E99" s="9925" t="s">
        <v>22</v>
      </c>
      <c r="F99" s="9926">
        <v>0</v>
      </c>
      <c r="G99" s="9927">
        <v>20</v>
      </c>
      <c r="H99" s="9928" t="s">
        <v>23</v>
      </c>
      <c r="I99" s="9929"/>
      <c r="J99" s="9930"/>
      <c r="K99" s="9931"/>
    </row>
    <row r="100" ht="28.5" customHeight="1">
      <c r="A100" s="9932" t="s">
        <v>117</v>
      </c>
      <c r="B100" s="9933" t="s">
        <v>562</v>
      </c>
      <c r="C100" s="9934" t="s">
        <v>119</v>
      </c>
      <c r="D100" s="346">
        <v>-759820.65</v>
      </c>
      <c r="E100" s="9935" t="s">
        <v>22</v>
      </c>
      <c r="F100" s="9936">
        <v>0</v>
      </c>
      <c r="G100" s="9937"/>
      <c r="H100" s="9938" t="s">
        <v>382</v>
      </c>
      <c r="I100" s="9939" t="s">
        <v>563</v>
      </c>
      <c r="J100" s="9940"/>
      <c r="K100" s="9941"/>
    </row>
    <row r="101" ht="27.75" customHeight="1">
      <c r="A101" s="9942"/>
      <c r="B101" s="9943"/>
      <c r="C101" s="9944" t="s">
        <v>120</v>
      </c>
      <c r="D101" s="346">
        <v>535739.8</v>
      </c>
      <c r="E101" s="9945" t="s">
        <v>22</v>
      </c>
      <c r="F101" s="9946">
        <v>0</v>
      </c>
      <c r="G101" s="9947"/>
      <c r="H101" s="9948" t="s">
        <v>23</v>
      </c>
      <c r="I101" s="9949"/>
      <c r="J101" s="9950"/>
      <c r="K101" s="9951"/>
    </row>
    <row r="102" ht="22.5" customHeight="1">
      <c r="A102" s="9952"/>
      <c r="B102" s="9953"/>
      <c r="C102" s="9954" t="s">
        <v>564</v>
      </c>
      <c r="D102" s="681">
        <v>-63235605.2</v>
      </c>
      <c r="E102" s="9955"/>
      <c r="F102" s="9956"/>
      <c r="G102" s="9957"/>
      <c r="H102" s="9958"/>
      <c r="I102" s="9959"/>
      <c r="J102" s="9960"/>
      <c r="K102" s="9961"/>
    </row>
    <row r="103" ht="22.5" customHeight="1">
      <c r="A103" s="9962"/>
      <c r="B103" s="9963" t="s">
        <v>565</v>
      </c>
      <c r="C103" s="9964" t="s">
        <v>566</v>
      </c>
      <c r="D103" s="692">
        <f>IF(D73=0,0,D102/D73)*12</f>
        <v>-4.62955263781455</v>
      </c>
      <c r="E103" s="9965" t="s">
        <v>22</v>
      </c>
      <c r="F103" s="9966">
        <v>6</v>
      </c>
      <c r="G103" s="9967"/>
      <c r="H103" s="9968" t="s">
        <v>382</v>
      </c>
      <c r="I103" s="9969" t="s">
        <v>567</v>
      </c>
      <c r="J103" s="9970"/>
      <c r="K103" s="9971"/>
    </row>
    <row r="104" ht="24.75" customHeight="1">
      <c r="A104" s="9972" t="s">
        <v>122</v>
      </c>
      <c r="B104" s="9973"/>
      <c r="C104" s="9974"/>
      <c r="D104" s="9975"/>
      <c r="E104" s="9976"/>
      <c r="F104" s="9977"/>
      <c r="G104" s="9978"/>
      <c r="H104" s="9979"/>
      <c r="I104" s="9980"/>
      <c r="J104" s="9981"/>
      <c r="K104" s="9982"/>
    </row>
    <row r="105" ht="27" customHeight="1">
      <c r="A105" s="9983" t="s">
        <v>123</v>
      </c>
      <c r="B105" s="9984" t="s">
        <v>568</v>
      </c>
      <c r="C105" s="9985" t="s">
        <v>80</v>
      </c>
      <c r="D105" s="1562">
        <v>171828</v>
      </c>
      <c r="E105" s="9986"/>
      <c r="F105" s="9987"/>
      <c r="G105" s="9988"/>
      <c r="H105" s="9989"/>
      <c r="I105" s="9990"/>
      <c r="J105" s="9991"/>
      <c r="K105" s="9992"/>
    </row>
    <row r="106" ht="23.25" customHeight="1">
      <c r="A106" s="9993"/>
      <c r="B106" s="9994"/>
      <c r="C106" s="9995" t="s">
        <v>82</v>
      </c>
      <c r="D106" s="1562">
        <v>171492</v>
      </c>
      <c r="E106" s="9996"/>
      <c r="F106" s="9997"/>
      <c r="G106" s="9998"/>
      <c r="H106" s="9999"/>
      <c r="I106" s="10000"/>
      <c r="J106" s="10001"/>
      <c r="K106" s="10002"/>
    </row>
    <row r="107" ht="29.25" customHeight="1">
      <c r="A107" s="10003"/>
      <c r="B107" s="10004"/>
      <c r="C107" s="10005" t="s">
        <v>83</v>
      </c>
      <c r="D107" s="346">
        <f>IF(D106=0,0,D105/D106-1)*100</f>
        <v>0.195927506822469</v>
      </c>
      <c r="E107" s="10006" t="s">
        <v>22</v>
      </c>
      <c r="F107" s="10007">
        <v>0</v>
      </c>
      <c r="G107" s="10008">
        <v>10</v>
      </c>
      <c r="H107" s="10009" t="s">
        <v>23</v>
      </c>
      <c r="I107" s="10010"/>
      <c r="J107" s="10011"/>
      <c r="K107" s="10012"/>
    </row>
    <row r="108" ht="25.5" customHeight="1">
      <c r="A108" s="10013" t="s">
        <v>569</v>
      </c>
      <c r="B108" s="10014" t="s">
        <v>570</v>
      </c>
      <c r="C108" s="10015" t="s">
        <v>80</v>
      </c>
      <c r="D108" s="1562">
        <v>29637</v>
      </c>
      <c r="E108" s="10016"/>
      <c r="F108" s="10017"/>
      <c r="G108" s="10018"/>
      <c r="H108" s="10019"/>
      <c r="I108" s="10020"/>
      <c r="J108" s="10021"/>
      <c r="K108" s="10022"/>
    </row>
    <row r="109" ht="22.5" customHeight="1">
      <c r="A109" s="10023"/>
      <c r="B109" s="10024"/>
      <c r="C109" s="10025" t="s">
        <v>571</v>
      </c>
      <c r="D109" s="1562">
        <f>IF(D105=0,0,D108/D105*100)</f>
        <v>17.2480620155039</v>
      </c>
      <c r="E109" s="10026" t="s">
        <v>22</v>
      </c>
      <c r="F109" s="10027">
        <v>5</v>
      </c>
      <c r="G109" s="10028">
        <v>20</v>
      </c>
      <c r="H109" s="10029" t="s">
        <v>23</v>
      </c>
      <c r="I109" s="10030"/>
      <c r="J109" s="10031"/>
      <c r="K109" s="10032"/>
    </row>
    <row r="110" ht="25.5" customHeight="1">
      <c r="A110" s="10033"/>
      <c r="B110" s="10034"/>
      <c r="C110" s="10035" t="s">
        <v>83</v>
      </c>
      <c r="D110" s="346">
        <v>2.12</v>
      </c>
      <c r="E110" s="10036" t="s">
        <v>22</v>
      </c>
      <c r="F110" s="10037">
        <v>0</v>
      </c>
      <c r="G110" s="10038">
        <v>10</v>
      </c>
      <c r="H110" s="10039" t="s">
        <v>23</v>
      </c>
      <c r="I110" s="10040"/>
      <c r="J110" s="10041"/>
      <c r="K110" s="10042"/>
    </row>
    <row r="111" ht="21" customHeight="1">
      <c r="A111" s="10043" t="s">
        <v>572</v>
      </c>
      <c r="B111" s="10044" t="s">
        <v>573</v>
      </c>
      <c r="C111" s="10045" t="s">
        <v>80</v>
      </c>
      <c r="D111" s="346">
        <v>44422</v>
      </c>
      <c r="E111" s="10046"/>
      <c r="F111" s="10047"/>
      <c r="G111" s="10048"/>
      <c r="H111" s="10049"/>
      <c r="I111" s="10050"/>
      <c r="J111" s="10051"/>
      <c r="K111" s="10052"/>
    </row>
    <row r="112" ht="21" customHeight="1">
      <c r="A112" s="10053"/>
      <c r="B112" s="10054"/>
      <c r="C112" s="10055" t="s">
        <v>82</v>
      </c>
      <c r="D112" s="681">
        <v>42936</v>
      </c>
      <c r="E112" s="10056"/>
      <c r="F112" s="10057"/>
      <c r="G112" s="10058"/>
      <c r="H112" s="10059"/>
      <c r="I112" s="10060"/>
      <c r="J112" s="10061"/>
      <c r="K112" s="10062"/>
    </row>
    <row r="113" ht="21" customHeight="1">
      <c r="A113" s="10063"/>
      <c r="B113" s="10064"/>
      <c r="C113" s="10065" t="s">
        <v>458</v>
      </c>
      <c r="D113" s="692">
        <f>IF(D108=0,0,D111/D108)</f>
        <v>1.49886965617303</v>
      </c>
      <c r="E113" s="10066" t="s">
        <v>22</v>
      </c>
      <c r="F113" s="10067">
        <v>1.01</v>
      </c>
      <c r="G113" s="10068">
        <v>2</v>
      </c>
      <c r="H113" s="10069" t="s">
        <v>23</v>
      </c>
      <c r="I113" s="10070"/>
      <c r="J113" s="10071"/>
      <c r="K113" s="10072"/>
    </row>
    <row r="114" ht="21" customHeight="1">
      <c r="A114" s="10073"/>
      <c r="B114" s="10074"/>
      <c r="C114" s="10075" t="s">
        <v>83</v>
      </c>
      <c r="D114" s="681">
        <f>IF(D112=0,0,D111/D112-1)*100</f>
        <v>3.46096515744363</v>
      </c>
      <c r="E114" s="10076" t="s">
        <v>22</v>
      </c>
      <c r="F114" s="10077">
        <v>0</v>
      </c>
      <c r="G114" s="10078">
        <v>10</v>
      </c>
      <c r="H114" s="10079" t="s">
        <v>23</v>
      </c>
      <c r="I114" s="10080"/>
      <c r="J114" s="10081"/>
      <c r="K114" s="10082"/>
    </row>
    <row r="115" ht="21" customHeight="1">
      <c r="A115" s="10083" t="s">
        <v>574</v>
      </c>
      <c r="B115" s="10084" t="s">
        <v>575</v>
      </c>
      <c r="C115" s="10085" t="s">
        <v>80</v>
      </c>
      <c r="D115" s="1886">
        <v>137834</v>
      </c>
      <c r="E115" s="10086"/>
      <c r="F115" s="10087"/>
      <c r="G115" s="10088"/>
      <c r="H115" s="10089"/>
      <c r="I115" s="10090"/>
      <c r="J115" s="10091"/>
      <c r="K115" s="10092"/>
    </row>
    <row r="116" ht="22.5" customHeight="1">
      <c r="A116" s="10093"/>
      <c r="B116" s="10094"/>
      <c r="C116" s="10095" t="s">
        <v>453</v>
      </c>
      <c r="D116" s="1562">
        <f>IF(D105=0,0,D115/D105*100)</f>
        <v>80.2162627744023</v>
      </c>
      <c r="E116" s="10096" t="s">
        <v>22</v>
      </c>
      <c r="F116" s="10097">
        <v>50</v>
      </c>
      <c r="G116" s="10098">
        <v>99</v>
      </c>
      <c r="H116" s="10099" t="s">
        <v>23</v>
      </c>
      <c r="I116" s="10100"/>
      <c r="J116" s="10101"/>
      <c r="K116" s="10102"/>
    </row>
    <row r="117" ht="22.5" customHeight="1">
      <c r="A117" s="10103"/>
      <c r="B117" s="10104"/>
      <c r="C117" s="10105" t="s">
        <v>83</v>
      </c>
      <c r="D117" s="681">
        <v>-5.93</v>
      </c>
      <c r="E117" s="10106" t="s">
        <v>22</v>
      </c>
      <c r="F117" s="10107">
        <v>0</v>
      </c>
      <c r="G117" s="10108">
        <v>10</v>
      </c>
      <c r="H117" s="10109" t="s">
        <v>382</v>
      </c>
      <c r="I117" s="10110" t="s">
        <v>576</v>
      </c>
      <c r="J117" s="10111"/>
      <c r="K117" s="10112"/>
    </row>
    <row r="118" ht="22.5" customHeight="1">
      <c r="A118" s="10113" t="s">
        <v>577</v>
      </c>
      <c r="B118" s="10114" t="s">
        <v>578</v>
      </c>
      <c r="C118" s="10115" t="s">
        <v>80</v>
      </c>
      <c r="D118" s="692">
        <v>968466</v>
      </c>
      <c r="E118" s="10116"/>
      <c r="F118" s="10117"/>
      <c r="G118" s="10118"/>
      <c r="H118" s="10119"/>
      <c r="I118" s="10120"/>
      <c r="J118" s="10121"/>
      <c r="K118" s="10122"/>
    </row>
    <row r="119" ht="22.5" customHeight="1">
      <c r="A119" s="10123"/>
      <c r="B119" s="10124"/>
      <c r="C119" s="10125" t="s">
        <v>82</v>
      </c>
      <c r="D119" s="681">
        <v>831348</v>
      </c>
      <c r="E119" s="10126"/>
      <c r="F119" s="10127"/>
      <c r="G119" s="10128"/>
      <c r="H119" s="10129"/>
      <c r="I119" s="10130"/>
      <c r="J119" s="10131"/>
      <c r="K119" s="10132"/>
    </row>
    <row r="120" ht="22.5" customHeight="1">
      <c r="A120" s="10133"/>
      <c r="B120" s="10134"/>
      <c r="C120" s="10135" t="s">
        <v>458</v>
      </c>
      <c r="D120" s="2359">
        <f>IF(D115=0,0,D118/D115)</f>
        <v>7.02632151718734</v>
      </c>
      <c r="E120" s="10136" t="s">
        <v>22</v>
      </c>
      <c r="F120" s="10137">
        <v>1.05</v>
      </c>
      <c r="G120" s="10138">
        <v>10</v>
      </c>
      <c r="H120" s="10139" t="s">
        <v>23</v>
      </c>
      <c r="I120" s="10140"/>
      <c r="J120" s="10141"/>
      <c r="K120" s="10142"/>
    </row>
    <row r="121" ht="22.5" customHeight="1">
      <c r="A121" s="10143"/>
      <c r="B121" s="10144"/>
      <c r="C121" s="10145" t="s">
        <v>83</v>
      </c>
      <c r="D121" s="2359">
        <f>IF(D119=0,0,D118/D119-1)*100</f>
        <v>16.4934540048211</v>
      </c>
      <c r="E121" s="10146" t="s">
        <v>22</v>
      </c>
      <c r="F121" s="10147">
        <v>0</v>
      </c>
      <c r="G121" s="10148">
        <v>10</v>
      </c>
      <c r="H121" s="10149" t="s">
        <v>382</v>
      </c>
      <c r="I121" s="10150" t="s">
        <v>579</v>
      </c>
      <c r="J121" s="10151"/>
      <c r="K121" s="10152"/>
    </row>
    <row r="122" ht="22.5" customHeight="1">
      <c r="A122" s="10153" t="s">
        <v>580</v>
      </c>
      <c r="B122" s="10154" t="s">
        <v>581</v>
      </c>
      <c r="C122" s="10155" t="s">
        <v>80</v>
      </c>
      <c r="D122" s="1886">
        <v>0</v>
      </c>
      <c r="E122" s="10156"/>
      <c r="F122" s="10157"/>
      <c r="G122" s="10158"/>
      <c r="H122" s="10159"/>
      <c r="I122" s="10160"/>
      <c r="J122" s="10161"/>
      <c r="K122" s="10162"/>
    </row>
    <row r="123" ht="22.5" customHeight="1">
      <c r="A123" s="10163"/>
      <c r="B123" s="10164"/>
      <c r="C123" s="10165" t="s">
        <v>82</v>
      </c>
      <c r="D123" s="1562">
        <v>0</v>
      </c>
      <c r="E123" s="10166"/>
      <c r="F123" s="10167"/>
      <c r="G123" s="10168"/>
      <c r="H123" s="10169"/>
      <c r="I123" s="10170"/>
      <c r="J123" s="10171"/>
      <c r="K123" s="10172"/>
    </row>
    <row r="124" ht="22.5" customHeight="1">
      <c r="A124" s="10173"/>
      <c r="B124" s="10174"/>
      <c r="C124" s="10175" t="s">
        <v>83</v>
      </c>
      <c r="D124" s="346">
        <f>IF(D123=0,0,D122/D123-1)*100</f>
        <v>0</v>
      </c>
      <c r="E124" s="10176" t="s">
        <v>22</v>
      </c>
      <c r="F124" s="10177">
        <v>0</v>
      </c>
      <c r="G124" s="10178">
        <v>10</v>
      </c>
      <c r="H124" s="10179" t="s">
        <v>23</v>
      </c>
      <c r="I124" s="10180"/>
      <c r="J124" s="10181"/>
      <c r="K124" s="10182"/>
    </row>
    <row r="125" ht="22.5" customHeight="1">
      <c r="A125" s="10183" t="s">
        <v>582</v>
      </c>
      <c r="B125" s="10184" t="s">
        <v>583</v>
      </c>
      <c r="C125" s="10185" t="s">
        <v>80</v>
      </c>
      <c r="D125" s="1562">
        <v>0</v>
      </c>
      <c r="E125" s="10186"/>
      <c r="F125" s="10187"/>
      <c r="G125" s="10188"/>
      <c r="H125" s="10189"/>
      <c r="I125" s="10190"/>
      <c r="J125" s="10191"/>
      <c r="K125" s="10192"/>
    </row>
    <row r="126" ht="22.5" customHeight="1">
      <c r="A126" s="10193"/>
      <c r="B126" s="10194"/>
      <c r="C126" s="10195" t="s">
        <v>82</v>
      </c>
      <c r="D126" s="1562">
        <v>0</v>
      </c>
      <c r="E126" s="10196"/>
      <c r="F126" s="10197"/>
      <c r="G126" s="10198"/>
      <c r="H126" s="10199"/>
      <c r="I126" s="10200"/>
      <c r="J126" s="10201"/>
      <c r="K126" s="10202"/>
    </row>
    <row r="127" ht="22.5" customHeight="1">
      <c r="A127" s="10203"/>
      <c r="B127" s="10204"/>
      <c r="C127" s="10205" t="s">
        <v>83</v>
      </c>
      <c r="D127" s="346">
        <f>IF(D126=0,0,D125/D126-1)*100</f>
        <v>0</v>
      </c>
      <c r="E127" s="10206" t="s">
        <v>22</v>
      </c>
      <c r="F127" s="10207">
        <v>0</v>
      </c>
      <c r="G127" s="10208">
        <v>10</v>
      </c>
      <c r="H127" s="10209" t="s">
        <v>23</v>
      </c>
      <c r="I127" s="10210"/>
      <c r="J127" s="10211"/>
      <c r="K127" s="10212"/>
    </row>
    <row r="128" ht="22.5" customHeight="1">
      <c r="A128" s="10213" t="s">
        <v>584</v>
      </c>
      <c r="B128" s="10214" t="s">
        <v>585</v>
      </c>
      <c r="C128" s="10215" t="s">
        <v>80</v>
      </c>
      <c r="D128" s="346">
        <v>0</v>
      </c>
      <c r="E128" s="10216"/>
      <c r="F128" s="10217"/>
      <c r="G128" s="10218"/>
      <c r="H128" s="10219"/>
      <c r="I128" s="10220"/>
      <c r="J128" s="10221"/>
      <c r="K128" s="10222"/>
    </row>
    <row r="129" ht="22.5" customHeight="1">
      <c r="A129" s="10223"/>
      <c r="B129" s="10224" t="s">
        <v>565</v>
      </c>
      <c r="C129" s="10225" t="s">
        <v>82</v>
      </c>
      <c r="D129" s="681">
        <v>0</v>
      </c>
      <c r="E129" s="10226"/>
      <c r="F129" s="10227"/>
      <c r="G129" s="10228"/>
      <c r="H129" s="10229"/>
      <c r="I129" s="10230"/>
      <c r="J129" s="10231"/>
      <c r="K129" s="10232"/>
    </row>
    <row r="130" ht="22.5" customHeight="1">
      <c r="A130" s="10233"/>
      <c r="B130" s="10234"/>
      <c r="C130" s="10235" t="s">
        <v>458</v>
      </c>
      <c r="D130" s="692">
        <f>IF(D125=0,0,D128/D125)</f>
        <v>0</v>
      </c>
      <c r="E130" s="10236" t="s">
        <v>22</v>
      </c>
      <c r="F130" s="10237">
        <v>1</v>
      </c>
      <c r="G130" s="10238">
        <v>20</v>
      </c>
      <c r="H130" s="10239" t="s">
        <v>382</v>
      </c>
      <c r="I130" s="10240" t="s">
        <v>586</v>
      </c>
      <c r="J130" s="10241"/>
      <c r="K130" s="10242"/>
    </row>
    <row r="131" ht="22.5" customHeight="1">
      <c r="A131" s="10243"/>
      <c r="B131" s="10244"/>
      <c r="C131" s="10245" t="s">
        <v>83</v>
      </c>
      <c r="D131" s="681">
        <f>IF(D129=0,0,D128/D129-1)*100</f>
        <v>0</v>
      </c>
      <c r="E131" s="10246" t="s">
        <v>22</v>
      </c>
      <c r="F131" s="10247">
        <v>0</v>
      </c>
      <c r="G131" s="10248">
        <v>10</v>
      </c>
      <c r="H131" s="10249" t="s">
        <v>23</v>
      </c>
      <c r="I131" s="10250"/>
      <c r="J131" s="10251"/>
      <c r="K131" s="10252"/>
    </row>
    <row r="132" ht="22.5" customHeight="1">
      <c r="A132" s="10253" t="s">
        <v>587</v>
      </c>
      <c r="B132" s="10254" t="s">
        <v>588</v>
      </c>
      <c r="C132" s="10255" t="s">
        <v>80</v>
      </c>
      <c r="D132" s="692">
        <v>400</v>
      </c>
      <c r="E132" s="10256" t="s">
        <v>22</v>
      </c>
      <c r="F132" s="10257">
        <v>400</v>
      </c>
      <c r="G132" s="10258">
        <v>800</v>
      </c>
      <c r="H132" s="10259" t="s">
        <v>23</v>
      </c>
      <c r="I132" s="10260"/>
      <c r="J132" s="10261"/>
      <c r="K132" s="10262"/>
    </row>
    <row r="133" ht="22.5" customHeight="1">
      <c r="A133" s="10263"/>
      <c r="B133" s="10264" t="s">
        <v>588</v>
      </c>
      <c r="C133" s="10265" t="s">
        <v>82</v>
      </c>
      <c r="D133" s="346">
        <v>350</v>
      </c>
      <c r="E133" s="10266"/>
      <c r="F133" s="10267"/>
      <c r="G133" s="10268"/>
      <c r="H133" s="10269"/>
      <c r="I133" s="10270"/>
      <c r="J133" s="10271"/>
      <c r="K133" s="10272"/>
    </row>
    <row r="134" ht="22.5" customHeight="1">
      <c r="A134" s="10273"/>
      <c r="B134" s="10274"/>
      <c r="C134" s="10275" t="s">
        <v>83</v>
      </c>
      <c r="D134" s="346">
        <f>IF(D133=0,0,D132/D133-1)*100</f>
        <v>14.2857142857143</v>
      </c>
      <c r="E134" s="10276" t="s">
        <v>22</v>
      </c>
      <c r="F134" s="10277">
        <v>0</v>
      </c>
      <c r="G134" s="10278">
        <v>10</v>
      </c>
      <c r="H134" s="10279" t="s">
        <v>382</v>
      </c>
      <c r="I134" s="10280" t="s">
        <v>589</v>
      </c>
      <c r="J134" s="10281"/>
      <c r="K134" s="10282"/>
    </row>
    <row r="135" ht="22.5" customHeight="1">
      <c r="A135" s="10283" t="s">
        <v>590</v>
      </c>
      <c r="B135" s="10284" t="s">
        <v>591</v>
      </c>
      <c r="C135" s="10285" t="s">
        <v>80</v>
      </c>
      <c r="D135" s="346">
        <v>670</v>
      </c>
      <c r="E135" s="10286" t="s">
        <v>22</v>
      </c>
      <c r="F135" s="10287">
        <v>670</v>
      </c>
      <c r="G135" s="10288">
        <v>2700</v>
      </c>
      <c r="H135" s="10289" t="s">
        <v>23</v>
      </c>
      <c r="I135" s="10290"/>
      <c r="J135" s="10291"/>
      <c r="K135" s="10292"/>
    </row>
    <row r="136" ht="22.5" customHeight="1">
      <c r="A136" s="10293"/>
      <c r="B136" s="10294" t="s">
        <v>591</v>
      </c>
      <c r="C136" s="10295" t="s">
        <v>82</v>
      </c>
      <c r="D136" s="346">
        <v>640</v>
      </c>
      <c r="E136" s="10296"/>
      <c r="F136" s="10297"/>
      <c r="G136" s="10298"/>
      <c r="H136" s="10299"/>
      <c r="I136" s="10300"/>
      <c r="J136" s="10301"/>
      <c r="K136" s="10302"/>
    </row>
    <row r="137" ht="22.5" customHeight="1">
      <c r="A137" s="10303"/>
      <c r="B137" s="10304"/>
      <c r="C137" s="10305" t="s">
        <v>83</v>
      </c>
      <c r="D137" s="346">
        <f>IF(D136=0,0,D135/D136-1)*100</f>
        <v>4.6875</v>
      </c>
      <c r="E137" s="10306" t="s">
        <v>22</v>
      </c>
      <c r="F137" s="10307">
        <v>0</v>
      </c>
      <c r="G137" s="10308">
        <v>10</v>
      </c>
      <c r="H137" s="10309" t="s">
        <v>23</v>
      </c>
      <c r="I137" s="10310"/>
      <c r="J137" s="10311"/>
      <c r="K137" s="10312"/>
    </row>
    <row r="138" ht="22.5" customHeight="1">
      <c r="A138" s="10313" t="s">
        <v>161</v>
      </c>
      <c r="B138" s="10314"/>
      <c r="C138" s="10315"/>
      <c r="D138" s="10316"/>
      <c r="E138" s="10317"/>
      <c r="F138" s="10318"/>
      <c r="G138" s="10319"/>
      <c r="H138" s="10320"/>
      <c r="I138" s="10321"/>
      <c r="J138" s="10322"/>
      <c r="K138" s="10323"/>
    </row>
    <row r="139" ht="22.5" customHeight="1">
      <c r="A139" s="10324" t="s">
        <v>592</v>
      </c>
      <c r="B139" s="10325" t="s">
        <v>593</v>
      </c>
      <c r="C139" s="10326" t="s">
        <v>80</v>
      </c>
      <c r="D139" s="346">
        <f>IF(D105=0,0,D49/D105)</f>
        <v>389.374898153968</v>
      </c>
      <c r="E139" s="10327" t="s">
        <v>22</v>
      </c>
      <c r="F139" s="10328">
        <f>IF(D132&lt;444,400,D132*0.9)</f>
        <v>400</v>
      </c>
      <c r="G139" s="10329">
        <f>D132*1.1</f>
        <v>440</v>
      </c>
      <c r="H139" s="10330" t="s">
        <v>382</v>
      </c>
      <c r="I139" s="10331" t="s">
        <v>594</v>
      </c>
      <c r="J139" s="10332"/>
      <c r="K139" s="10333"/>
    </row>
    <row r="140" ht="22.5" customHeight="1">
      <c r="A140" s="10334" t="s">
        <v>595</v>
      </c>
      <c r="B140" s="10335" t="s">
        <v>596</v>
      </c>
      <c r="C140" s="10336" t="s">
        <v>80</v>
      </c>
      <c r="D140" s="346">
        <f>IF(D105=0,0,D64/D105)</f>
        <v>31.4148362315804</v>
      </c>
      <c r="E140" s="10337" t="s">
        <v>22</v>
      </c>
      <c r="F140" s="10338">
        <f>IF(D135&lt;744,670,D135*0.9)</f>
        <v>670</v>
      </c>
      <c r="G140" s="10339">
        <f>D135*1.1</f>
        <v>737</v>
      </c>
      <c r="H140" s="10340" t="s">
        <v>382</v>
      </c>
      <c r="I140" s="10341" t="s">
        <v>597</v>
      </c>
      <c r="J140" s="10342"/>
      <c r="K140" s="10343"/>
    </row>
    <row r="141" ht="22.5" customHeight="1">
      <c r="A141" s="10344" t="s">
        <v>173</v>
      </c>
      <c r="B141" s="10345" t="s">
        <v>598</v>
      </c>
      <c r="C141" s="10346" t="s">
        <v>80</v>
      </c>
      <c r="D141" s="346">
        <f>IF(D8+D101=0,0,D29/(D8+D101)*200)</f>
        <v>12.8180750262006</v>
      </c>
      <c r="E141" s="10347" t="s">
        <v>22</v>
      </c>
      <c r="F141" s="10348">
        <v>0.5</v>
      </c>
      <c r="G141" s="10349">
        <v>3.1</v>
      </c>
      <c r="H141" s="10350" t="s">
        <v>382</v>
      </c>
      <c r="I141" s="10351" t="s">
        <v>599</v>
      </c>
      <c r="J141" s="10352"/>
      <c r="K141" s="10353"/>
    </row>
    <row r="142" ht="22.5" customHeight="1">
      <c r="A142" s="10354"/>
      <c r="B142" s="10355"/>
      <c r="C142" s="10356" t="s">
        <v>82</v>
      </c>
      <c r="D142" s="346">
        <v>11.68</v>
      </c>
      <c r="E142" s="10357"/>
      <c r="F142" s="10358"/>
      <c r="G142" s="10359"/>
      <c r="H142" s="10360"/>
      <c r="I142" s="10361"/>
      <c r="J142" s="10362"/>
      <c r="K142" s="10363"/>
    </row>
    <row r="143" ht="22.5" customHeight="1">
      <c r="A143" s="10364" t="s">
        <v>484</v>
      </c>
      <c r="B143" s="10365" t="s">
        <v>485</v>
      </c>
      <c r="C143" s="10366" t="s">
        <v>80</v>
      </c>
      <c r="D143" s="346">
        <f>IF(D105=0,0,D78/D105)</f>
        <v>523.693104383453</v>
      </c>
      <c r="E143" s="10367"/>
      <c r="F143" s="10368"/>
      <c r="G143" s="10369"/>
      <c r="H143" s="10370"/>
      <c r="I143" s="10371"/>
      <c r="J143" s="10372"/>
      <c r="K143" s="10373"/>
    </row>
    <row r="144" ht="22.5" customHeight="1">
      <c r="A144" s="10374"/>
      <c r="B144" s="10375"/>
      <c r="C144" s="10376" t="s">
        <v>82</v>
      </c>
      <c r="D144" s="346">
        <f>IF(D106=0,0,D80/D106)</f>
        <v>548.343523138106</v>
      </c>
      <c r="E144" s="10377"/>
      <c r="F144" s="10378"/>
      <c r="G144" s="10379"/>
      <c r="H144" s="10380"/>
      <c r="I144" s="10381"/>
      <c r="J144" s="10382"/>
      <c r="K144" s="10383"/>
    </row>
    <row r="145" ht="22.5" customHeight="1">
      <c r="A145" s="10384"/>
      <c r="B145" s="10385"/>
      <c r="C145" s="10386" t="s">
        <v>83</v>
      </c>
      <c r="D145" s="346">
        <f>IF(D144=0,0,D143/D144-1)*100</f>
        <v>-4.49543355843449</v>
      </c>
      <c r="E145" s="10387" t="s">
        <v>22</v>
      </c>
      <c r="F145" s="10388">
        <v>-5</v>
      </c>
      <c r="G145" s="10389">
        <v>10</v>
      </c>
      <c r="H145" s="10390" t="s">
        <v>23</v>
      </c>
      <c r="I145" s="10391"/>
      <c r="J145" s="10392"/>
      <c r="K145" s="10393"/>
    </row>
    <row r="146" ht="22.5" customHeight="1">
      <c r="A146" s="10394" t="s">
        <v>487</v>
      </c>
      <c r="B146" s="10395" t="s">
        <v>488</v>
      </c>
      <c r="C146" s="10396" t="s">
        <v>80</v>
      </c>
      <c r="D146" s="346">
        <f>IF(D108=0,0,D83/D108)</f>
        <v>2106.84297904646</v>
      </c>
      <c r="E146" s="10397" t="s">
        <v>22</v>
      </c>
      <c r="F146" s="10398">
        <v>4000</v>
      </c>
      <c r="G146" s="10399">
        <v>30000</v>
      </c>
      <c r="H146" s="10400" t="s">
        <v>382</v>
      </c>
      <c r="I146" s="10401" t="s">
        <v>600</v>
      </c>
      <c r="J146" s="10402"/>
      <c r="K146" s="10403"/>
    </row>
    <row r="147" ht="22.5" customHeight="1">
      <c r="A147" s="10404"/>
      <c r="B147" s="10405"/>
      <c r="C147" s="10406" t="s">
        <v>82</v>
      </c>
      <c r="D147" s="346">
        <v>2491.46</v>
      </c>
      <c r="E147" s="10407"/>
      <c r="F147" s="10408"/>
      <c r="G147" s="10409"/>
      <c r="H147" s="10410"/>
      <c r="I147" s="10411"/>
      <c r="J147" s="10412"/>
      <c r="K147" s="10413"/>
    </row>
    <row r="148" ht="22.5" customHeight="1">
      <c r="A148" s="10414"/>
      <c r="B148" s="10415"/>
      <c r="C148" s="10416" t="s">
        <v>83</v>
      </c>
      <c r="D148" s="346">
        <f>IF(D147=0,0,D146/D147-1)*100</f>
        <v>-15.4374150479453</v>
      </c>
      <c r="E148" s="10417" t="s">
        <v>22</v>
      </c>
      <c r="F148" s="10418">
        <v>-5</v>
      </c>
      <c r="G148" s="10419">
        <v>10</v>
      </c>
      <c r="H148" s="10420" t="s">
        <v>382</v>
      </c>
      <c r="I148" s="10421" t="s">
        <v>601</v>
      </c>
      <c r="J148" s="10422"/>
      <c r="K148" s="10423"/>
    </row>
    <row r="149" ht="22.5" customHeight="1">
      <c r="A149" s="10424" t="s">
        <v>602</v>
      </c>
      <c r="B149" s="10425" t="s">
        <v>603</v>
      </c>
      <c r="C149" s="10426" t="s">
        <v>80</v>
      </c>
      <c r="D149" s="346">
        <f>IF(D111=0,0,D83/D111)</f>
        <v>1405.62120953582</v>
      </c>
      <c r="E149" s="10427" t="s">
        <v>22</v>
      </c>
      <c r="F149" s="10428">
        <v>3000</v>
      </c>
      <c r="G149" s="10429">
        <v>20000</v>
      </c>
      <c r="H149" s="10430" t="s">
        <v>382</v>
      </c>
      <c r="I149" s="10431" t="s">
        <v>604</v>
      </c>
      <c r="J149" s="10432"/>
      <c r="K149" s="10433"/>
    </row>
    <row r="150" ht="22.5" customHeight="1">
      <c r="A150" s="10434"/>
      <c r="B150" s="10435"/>
      <c r="C150" s="10436" t="s">
        <v>82</v>
      </c>
      <c r="D150" s="346">
        <f>IF(D112=0,0,D85/D112)</f>
        <v>1684.1284339482</v>
      </c>
      <c r="E150" s="10437"/>
      <c r="F150" s="10438"/>
      <c r="G150" s="10439"/>
      <c r="H150" s="10440"/>
      <c r="I150" s="10441"/>
      <c r="J150" s="10442"/>
      <c r="K150" s="10443"/>
    </row>
    <row r="151" ht="22.5" customHeight="1">
      <c r="A151" s="10444"/>
      <c r="B151" s="10445"/>
      <c r="C151" s="10446" t="s">
        <v>83</v>
      </c>
      <c r="D151" s="681">
        <f>IF(D150=0,0,D149/D150-1)*100</f>
        <v>-16.5371725100244</v>
      </c>
      <c r="E151" s="10447" t="s">
        <v>22</v>
      </c>
      <c r="F151" s="10448">
        <v>-5</v>
      </c>
      <c r="G151" s="10449">
        <v>10</v>
      </c>
      <c r="H151" s="10450" t="s">
        <v>382</v>
      </c>
      <c r="I151" s="10451" t="s">
        <v>605</v>
      </c>
      <c r="J151" s="10452"/>
      <c r="K151" s="10453"/>
    </row>
    <row r="152" ht="22.5" customHeight="1">
      <c r="A152" s="10454" t="s">
        <v>495</v>
      </c>
      <c r="B152" s="10455" t="s">
        <v>496</v>
      </c>
      <c r="C152" s="10456" t="s">
        <v>80</v>
      </c>
      <c r="D152" s="692">
        <f>IF(D115=0,0,D88/D115)</f>
        <v>198.935344544887</v>
      </c>
      <c r="E152" s="10457" t="s">
        <v>22</v>
      </c>
      <c r="F152" s="10458">
        <v>150</v>
      </c>
      <c r="G152" s="10459">
        <v>2000</v>
      </c>
      <c r="H152" s="10460" t="s">
        <v>23</v>
      </c>
      <c r="I152" s="10461"/>
      <c r="J152" s="10462"/>
      <c r="K152" s="10463"/>
    </row>
    <row r="153" ht="22.5" customHeight="1">
      <c r="A153" s="10464"/>
      <c r="B153" s="10465"/>
      <c r="C153" s="10466" t="s">
        <v>82</v>
      </c>
      <c r="D153" s="346">
        <v>148.28</v>
      </c>
      <c r="E153" s="10467"/>
      <c r="F153" s="10468"/>
      <c r="G153" s="10469"/>
      <c r="H153" s="10470"/>
      <c r="I153" s="10471"/>
      <c r="J153" s="10472"/>
      <c r="K153" s="10473"/>
    </row>
    <row r="154" ht="22.5" customHeight="1">
      <c r="A154" s="10474"/>
      <c r="B154" s="10475"/>
      <c r="C154" s="10476" t="s">
        <v>83</v>
      </c>
      <c r="D154" s="681">
        <f>IF(D153=0,0,D152/D153-1)*100</f>
        <v>34.1619534292469</v>
      </c>
      <c r="E154" s="10477" t="s">
        <v>22</v>
      </c>
      <c r="F154" s="10478">
        <v>-5</v>
      </c>
      <c r="G154" s="10479">
        <v>10</v>
      </c>
      <c r="H154" s="10480" t="s">
        <v>382</v>
      </c>
      <c r="I154" s="10481" t="s">
        <v>606</v>
      </c>
      <c r="J154" s="10482"/>
      <c r="K154" s="10483"/>
    </row>
    <row r="155" ht="22.5" customHeight="1">
      <c r="A155" s="10484" t="s">
        <v>499</v>
      </c>
      <c r="B155" s="10485" t="s">
        <v>607</v>
      </c>
      <c r="C155" s="10486" t="s">
        <v>80</v>
      </c>
      <c r="D155" s="2359">
        <f>IF(D118=0,0,D88/D118)</f>
        <v>28.312872398205</v>
      </c>
      <c r="E155" s="10487" t="s">
        <v>22</v>
      </c>
      <c r="F155" s="10488">
        <v>50</v>
      </c>
      <c r="G155" s="10489">
        <v>300</v>
      </c>
      <c r="H155" s="10490" t="s">
        <v>382</v>
      </c>
      <c r="I155" s="10491" t="s">
        <v>608</v>
      </c>
      <c r="J155" s="10492"/>
      <c r="K155" s="10493"/>
    </row>
    <row r="156" ht="22.5" customHeight="1">
      <c r="A156" s="10494"/>
      <c r="B156" s="10495"/>
      <c r="C156" s="10496" t="s">
        <v>82</v>
      </c>
      <c r="D156" s="2359">
        <f>IF(D119=0,0,D90/D119)</f>
        <v>26.134409453081</v>
      </c>
      <c r="E156" s="10497"/>
      <c r="F156" s="10498"/>
      <c r="G156" s="10499"/>
      <c r="H156" s="10500"/>
      <c r="I156" s="10501"/>
      <c r="J156" s="10502"/>
      <c r="K156" s="10503"/>
    </row>
    <row r="157" ht="22.5" customHeight="1">
      <c r="A157" s="10504"/>
      <c r="B157" s="10505"/>
      <c r="C157" s="10506" t="s">
        <v>83</v>
      </c>
      <c r="D157" s="2359">
        <f>IF(D156=0,0,D155/D156-1)*100</f>
        <v>8.33561190290126</v>
      </c>
      <c r="E157" s="10507" t="s">
        <v>22</v>
      </c>
      <c r="F157" s="10508">
        <v>-5</v>
      </c>
      <c r="G157" s="10509">
        <v>10</v>
      </c>
      <c r="H157" s="10510" t="s">
        <v>23</v>
      </c>
      <c r="I157" s="10511"/>
      <c r="J157" s="10512"/>
      <c r="K157" s="10513"/>
    </row>
    <row r="158" ht="22.5" customHeight="1">
      <c r="A158" s="10514" t="s">
        <v>181</v>
      </c>
      <c r="B158" s="10515" t="s">
        <v>329</v>
      </c>
      <c r="C158" s="10516" t="s">
        <v>330</v>
      </c>
      <c r="D158" s="692">
        <v>89985138.74</v>
      </c>
      <c r="E158" s="10517"/>
      <c r="F158" s="10518"/>
      <c r="G158" s="10519"/>
      <c r="H158" s="10520"/>
      <c r="I158" s="10521"/>
      <c r="J158" s="10522"/>
      <c r="K158" s="10523"/>
    </row>
    <row r="159" ht="22.5" customHeight="1">
      <c r="A159" s="10524"/>
      <c r="B159" s="10525"/>
      <c r="C159" s="10526" t="s">
        <v>331</v>
      </c>
      <c r="D159" s="346">
        <v>0</v>
      </c>
      <c r="E159" s="10527"/>
      <c r="F159" s="10528"/>
      <c r="G159" s="10529"/>
      <c r="H159" s="10530"/>
      <c r="I159" s="10531"/>
      <c r="J159" s="10532"/>
      <c r="K159" s="10533"/>
    </row>
    <row r="160" ht="22.5" customHeight="1">
      <c r="A160" s="10534"/>
      <c r="B160" s="10535"/>
      <c r="C160" s="10536" t="s">
        <v>332</v>
      </c>
      <c r="D160" s="346">
        <f>IF(D158=0,0,D159/D158*100)</f>
        <v>0</v>
      </c>
      <c r="E160" s="10537" t="s">
        <v>22</v>
      </c>
      <c r="F160" s="10538">
        <v>90</v>
      </c>
      <c r="G160" s="10539">
        <v>110</v>
      </c>
      <c r="H160" s="10540" t="s">
        <v>382</v>
      </c>
      <c r="I160" s="10541" t="s">
        <v>609</v>
      </c>
      <c r="J160" s="10542"/>
      <c r="K160" s="10543"/>
    </row>
    <row r="161" ht="22.5" customHeight="1">
      <c r="A161" s="10544" t="s">
        <v>610</v>
      </c>
      <c r="B161" s="10545" t="s">
        <v>514</v>
      </c>
      <c r="C161" s="10546" t="s">
        <v>515</v>
      </c>
      <c r="D161" s="346">
        <v>100</v>
      </c>
      <c r="E161" s="10547" t="s">
        <v>22</v>
      </c>
      <c r="F161" s="10548">
        <v>70</v>
      </c>
      <c r="G161" s="10549">
        <v>100</v>
      </c>
      <c r="H161" s="10550" t="s">
        <v>23</v>
      </c>
      <c r="I161" s="10551"/>
      <c r="J161" s="10552"/>
      <c r="K161" s="10553"/>
    </row>
    <row r="162" ht="42.75" customHeight="1">
      <c r="A162" s="10554" t="s">
        <v>611</v>
      </c>
      <c r="B162" s="10555" t="s">
        <v>517</v>
      </c>
      <c r="C162" s="10556" t="s">
        <v>518</v>
      </c>
      <c r="D162" s="346">
        <v>0</v>
      </c>
      <c r="E162" s="10557" t="s">
        <v>22</v>
      </c>
      <c r="F162" s="10558">
        <v>0</v>
      </c>
      <c r="G162" s="10559">
        <v>0</v>
      </c>
      <c r="H162" s="10560" t="s">
        <v>23</v>
      </c>
      <c r="I162" s="10561"/>
      <c r="J162" s="10562"/>
      <c r="K162" s="10563"/>
    </row>
    <row r="163" ht="22.5" customHeight="1">
      <c r="A163" s="10564" t="s">
        <v>612</v>
      </c>
      <c r="B163" s="10565" t="s">
        <v>613</v>
      </c>
      <c r="C163" s="10566" t="s">
        <v>80</v>
      </c>
      <c r="D163" s="346">
        <f>IF(D105=0,0,D122/D105*100)</f>
        <v>0</v>
      </c>
      <c r="E163" s="10567" t="s">
        <v>22</v>
      </c>
      <c r="F163" s="10568">
        <v>95</v>
      </c>
      <c r="G163" s="10569">
        <v>100</v>
      </c>
      <c r="H163" s="10570" t="s">
        <v>382</v>
      </c>
      <c r="I163" s="10571" t="s">
        <v>614</v>
      </c>
      <c r="J163" s="10572"/>
      <c r="K163" s="10573"/>
    </row>
    <row r="164" ht="22.5" customHeight="1">
      <c r="A164" s="10574" t="s">
        <v>615</v>
      </c>
      <c r="B164" s="10575" t="s">
        <v>616</v>
      </c>
      <c r="C164" s="10576" t="s">
        <v>80</v>
      </c>
      <c r="D164" s="346">
        <f>IF(D122=0,0,D96/D122)</f>
        <v>0</v>
      </c>
      <c r="E164" s="10577" t="s">
        <v>22</v>
      </c>
      <c r="F164" s="10578">
        <v>50</v>
      </c>
      <c r="G164" s="10579">
        <v>150</v>
      </c>
      <c r="H164" s="10580" t="s">
        <v>382</v>
      </c>
      <c r="I164" s="10581" t="s">
        <v>617</v>
      </c>
      <c r="J164" s="10582"/>
      <c r="K164" s="10583"/>
    </row>
    <row r="165" ht="22.5" customHeight="1">
      <c r="A165" s="10584"/>
      <c r="B165" s="10585"/>
      <c r="C165" s="10586" t="s">
        <v>82</v>
      </c>
      <c r="D165" s="346">
        <f>IF(D123=0,0,D98/D123)</f>
        <v>0</v>
      </c>
      <c r="E165" s="10587"/>
      <c r="F165" s="10588"/>
      <c r="G165" s="10589"/>
      <c r="H165" s="10590"/>
      <c r="I165" s="10591"/>
      <c r="J165" s="10592"/>
      <c r="K165" s="10593"/>
    </row>
    <row r="166" ht="22.5" customHeight="1">
      <c r="A166" s="10594"/>
      <c r="B166" s="10595"/>
      <c r="C166" s="10596" t="s">
        <v>83</v>
      </c>
      <c r="D166" s="346">
        <f>IF(D165=0,0,D164/D165-1)*100</f>
        <v>0</v>
      </c>
      <c r="E166" s="10597" t="s">
        <v>22</v>
      </c>
      <c r="F166" s="10598">
        <v>0</v>
      </c>
      <c r="G166" s="10599">
        <v>10</v>
      </c>
      <c r="H166" s="10600" t="s">
        <v>23</v>
      </c>
      <c r="I166" s="10601"/>
      <c r="J166" s="10602"/>
      <c r="K166" s="10603"/>
    </row>
    <row r="167" ht="22.5" customHeight="1">
      <c r="A167" s="10604" t="s">
        <v>618</v>
      </c>
      <c r="B167" s="10605" t="s">
        <v>619</v>
      </c>
      <c r="C167" s="10606" t="s">
        <v>80</v>
      </c>
      <c r="D167" s="346">
        <v>0</v>
      </c>
      <c r="E167" s="10607"/>
      <c r="F167" s="10608"/>
      <c r="G167" s="10609"/>
      <c r="H167" s="10610"/>
      <c r="I167" s="10611"/>
      <c r="J167" s="10612"/>
      <c r="K167" s="10613"/>
    </row>
    <row r="168" ht="22.5" customHeight="1">
      <c r="A168" s="10614"/>
      <c r="B168" s="10615"/>
      <c r="C168" s="10616" t="s">
        <v>82</v>
      </c>
      <c r="D168" s="346">
        <v>0</v>
      </c>
      <c r="E168" s="10617"/>
      <c r="F168" s="10618"/>
      <c r="G168" s="10619"/>
      <c r="H168" s="10620"/>
      <c r="I168" s="10621"/>
      <c r="J168" s="10622"/>
      <c r="K168" s="10623"/>
    </row>
    <row r="169" ht="22.5" customHeight="1">
      <c r="A169" s="10624"/>
      <c r="B169" s="10625"/>
      <c r="C169" s="10626" t="s">
        <v>83</v>
      </c>
      <c r="D169" s="346">
        <f>IF(D168=0,0,D167/D168-1)*100</f>
        <v>0</v>
      </c>
      <c r="E169" s="10627" t="s">
        <v>22</v>
      </c>
      <c r="F169" s="10628">
        <v>0</v>
      </c>
      <c r="G169" s="10629">
        <v>10</v>
      </c>
      <c r="H169" s="10630" t="s">
        <v>23</v>
      </c>
      <c r="I169" s="10631"/>
      <c r="J169" s="10632"/>
      <c r="K169" s="10633"/>
    </row>
    <row r="170" ht="22.5" customHeight="1">
      <c r="A170" s="10634" t="s">
        <v>620</v>
      </c>
      <c r="B170" s="10635" t="s">
        <v>621</v>
      </c>
      <c r="C170" s="10636" t="s">
        <v>622</v>
      </c>
      <c r="D170" s="346">
        <v>0</v>
      </c>
      <c r="E170" s="10637"/>
      <c r="F170" s="10638"/>
      <c r="G170" s="10639"/>
      <c r="H170" s="10640"/>
      <c r="I170" s="10641"/>
      <c r="J170" s="10642"/>
      <c r="K170" s="10643"/>
    </row>
    <row r="171" ht="22.5" customHeight="1">
      <c r="A171" s="10644"/>
      <c r="B171" s="10645"/>
      <c r="C171" s="10646" t="s">
        <v>82</v>
      </c>
      <c r="D171" s="346">
        <v>0</v>
      </c>
      <c r="E171" s="10647"/>
      <c r="F171" s="10648"/>
      <c r="G171" s="10649"/>
      <c r="H171" s="10650"/>
      <c r="I171" s="10651"/>
      <c r="J171" s="10652"/>
      <c r="K171" s="10653"/>
    </row>
    <row r="172" ht="22.5" customHeight="1">
      <c r="A172" s="10654"/>
      <c r="B172" s="10655"/>
      <c r="C172" s="10656" t="s">
        <v>83</v>
      </c>
      <c r="D172" s="346">
        <f>IF(D171=0,0,D170/D171-1)*100</f>
        <v>0</v>
      </c>
      <c r="E172" s="10657" t="s">
        <v>22</v>
      </c>
      <c r="F172" s="10658">
        <v>0</v>
      </c>
      <c r="G172" s="10659">
        <v>10</v>
      </c>
      <c r="H172" s="10660" t="s">
        <v>23</v>
      </c>
      <c r="I172" s="10661"/>
      <c r="J172" s="10662"/>
      <c r="K172" s="10663"/>
    </row>
    <row r="173" ht="22.5" customHeight="1">
      <c r="A173" s="10664" t="s">
        <v>202</v>
      </c>
      <c r="B173" s="10665" t="s">
        <v>334</v>
      </c>
      <c r="C173" s="10666" t="s">
        <v>623</v>
      </c>
      <c r="D173" s="346">
        <v>0</v>
      </c>
      <c r="E173" s="10667"/>
      <c r="F173" s="10668"/>
      <c r="G173" s="10669"/>
      <c r="H173" s="10670"/>
      <c r="I173" s="10671"/>
      <c r="J173" s="10672"/>
      <c r="K173" s="10673"/>
    </row>
    <row r="174" ht="22.5" customHeight="1">
      <c r="A174" s="10674"/>
      <c r="B174" s="10675"/>
      <c r="C174" s="10676" t="s">
        <v>624</v>
      </c>
      <c r="D174" s="346">
        <v>0</v>
      </c>
      <c r="E174" s="10677"/>
      <c r="F174" s="10678"/>
      <c r="G174" s="10679"/>
      <c r="H174" s="10680"/>
      <c r="I174" s="10681"/>
      <c r="J174" s="10682"/>
      <c r="K174" s="10683"/>
    </row>
    <row r="175" ht="22.5" customHeight="1">
      <c r="A175" s="10684"/>
      <c r="B175" s="10685"/>
      <c r="C175" s="10686" t="s">
        <v>625</v>
      </c>
      <c r="D175" s="346">
        <f>D173-D174</f>
        <v>0</v>
      </c>
      <c r="E175" s="10687" t="s">
        <v>22</v>
      </c>
      <c r="F175" s="10688">
        <v>0</v>
      </c>
      <c r="G175" s="10689">
        <v>0</v>
      </c>
      <c r="H175" s="10690" t="s">
        <v>23</v>
      </c>
      <c r="I175" s="10691"/>
      <c r="J175" s="10692"/>
      <c r="K175" s="10693"/>
    </row>
    <row r="176" ht="22.5" customHeight="1">
      <c r="A176" s="10694" t="s">
        <v>626</v>
      </c>
      <c r="B176" s="10695" t="s">
        <v>336</v>
      </c>
      <c r="C176" s="10696" t="s">
        <v>622</v>
      </c>
      <c r="D176" s="346">
        <v>5397948.48</v>
      </c>
      <c r="E176" s="10697"/>
      <c r="F176" s="10698"/>
      <c r="G176" s="10699"/>
      <c r="H176" s="10700"/>
      <c r="I176" s="10701"/>
      <c r="J176" s="10702"/>
      <c r="K176" s="10703"/>
    </row>
    <row r="177" ht="22.5" customHeight="1">
      <c r="A177" s="10704"/>
      <c r="B177" s="10705"/>
      <c r="C177" s="10706" t="s">
        <v>627</v>
      </c>
      <c r="D177" s="346">
        <v>5475978.03</v>
      </c>
      <c r="E177" s="10707"/>
      <c r="F177" s="10708"/>
      <c r="G177" s="10709"/>
      <c r="H177" s="10710"/>
      <c r="I177" s="10711"/>
      <c r="J177" s="10712"/>
      <c r="K177" s="10713"/>
    </row>
    <row r="178" ht="22.5" customHeight="1">
      <c r="A178" s="10714"/>
      <c r="B178" s="10715"/>
      <c r="C178" s="10716" t="s">
        <v>628</v>
      </c>
      <c r="D178" s="346">
        <f>IF(D177=0,0,D176/D177-1)*100</f>
        <v>-1.42494271475373</v>
      </c>
      <c r="E178" s="10717" t="s">
        <v>22</v>
      </c>
      <c r="F178" s="10718">
        <v>-2</v>
      </c>
      <c r="G178" s="10719">
        <v>2</v>
      </c>
      <c r="H178" s="10720" t="s">
        <v>23</v>
      </c>
      <c r="I178" s="10721"/>
      <c r="J178" s="10722"/>
      <c r="K178" s="10723"/>
    </row>
    <row r="179" ht="22.5" customHeight="1">
      <c r="A179" s="10724" t="s">
        <v>629</v>
      </c>
      <c r="B179" s="10725" t="s">
        <v>336</v>
      </c>
      <c r="C179" s="10726" t="s">
        <v>622</v>
      </c>
      <c r="D179" s="346">
        <v>89985138.74</v>
      </c>
      <c r="E179" s="10727"/>
      <c r="F179" s="10728"/>
      <c r="G179" s="10729"/>
      <c r="H179" s="10730"/>
      <c r="I179" s="10731"/>
      <c r="J179" s="10732"/>
      <c r="K179" s="10733"/>
    </row>
    <row r="180" ht="22.5" customHeight="1">
      <c r="A180" s="10734"/>
      <c r="B180" s="10735"/>
      <c r="C180" s="10736" t="s">
        <v>627</v>
      </c>
      <c r="D180" s="346">
        <v>89977992.47</v>
      </c>
      <c r="E180" s="10737"/>
      <c r="F180" s="10738"/>
      <c r="G180" s="10739"/>
      <c r="H180" s="10740"/>
      <c r="I180" s="10741"/>
      <c r="J180" s="10742"/>
      <c r="K180" s="10743"/>
    </row>
    <row r="181" ht="22.5" customHeight="1">
      <c r="A181" s="10744"/>
      <c r="B181" s="10745"/>
      <c r="C181" s="10746" t="s">
        <v>628</v>
      </c>
      <c r="D181" s="681">
        <f>IF(D180=0,0,D179/D180-1)*100</f>
        <v>0.00794224210145522</v>
      </c>
      <c r="E181" s="10747" t="s">
        <v>22</v>
      </c>
      <c r="F181" s="10748">
        <v>-5</v>
      </c>
      <c r="G181" s="10749">
        <v>5</v>
      </c>
      <c r="H181" s="10750" t="s">
        <v>23</v>
      </c>
      <c r="I181" s="10751"/>
      <c r="J181" s="10752"/>
      <c r="K181" s="10753"/>
    </row>
    <row r="182" ht="22.5" customHeight="1">
      <c r="A182" s="10754" t="s">
        <v>525</v>
      </c>
      <c r="B182" s="10755"/>
      <c r="C182" s="10756"/>
      <c r="D182" s="10757"/>
      <c r="E182" s="10758"/>
      <c r="F182" s="10759"/>
      <c r="G182" s="10760"/>
      <c r="H182" s="10761"/>
      <c r="I182" s="10762"/>
      <c r="J182" s="10763"/>
      <c r="K182" s="10764"/>
    </row>
    <row r="183" ht="22.5" customHeight="1">
      <c r="A183" s="10765" t="s">
        <v>526</v>
      </c>
      <c r="B183" s="10766" t="s">
        <v>229</v>
      </c>
      <c r="C183" s="10767" t="s">
        <v>230</v>
      </c>
      <c r="D183" s="346">
        <v>0</v>
      </c>
      <c r="E183" s="10768" t="s">
        <v>22</v>
      </c>
      <c r="F183" s="10769">
        <v>0</v>
      </c>
      <c r="G183" s="10770">
        <v>0</v>
      </c>
      <c r="H183" s="10771" t="s">
        <v>23</v>
      </c>
      <c r="I183" s="10772"/>
      <c r="J183" s="10773"/>
      <c r="K183" s="10774"/>
    </row>
    <row r="184" ht="22.5" customHeight="1">
      <c r="A184" s="10775"/>
      <c r="B184" s="10776"/>
      <c r="C184" s="10777" t="s">
        <v>231</v>
      </c>
      <c r="D184" s="346">
        <v>0</v>
      </c>
      <c r="E184" s="10778" t="s">
        <v>22</v>
      </c>
      <c r="F184" s="10779">
        <v>0</v>
      </c>
      <c r="G184" s="10780">
        <v>0</v>
      </c>
      <c r="H184" s="10781" t="s">
        <v>23</v>
      </c>
      <c r="I184" s="10782"/>
      <c r="J184" s="10783"/>
      <c r="K184" s="10784"/>
    </row>
    <row r="185" ht="22.5" customHeight="1">
      <c r="A185" s="10785" t="s">
        <v>527</v>
      </c>
      <c r="B185" s="10786" t="s">
        <v>229</v>
      </c>
      <c r="C185" s="10787" t="s">
        <v>233</v>
      </c>
      <c r="D185" s="346">
        <v>0</v>
      </c>
      <c r="E185" s="10788" t="s">
        <v>22</v>
      </c>
      <c r="F185" s="10789">
        <v>0</v>
      </c>
      <c r="G185" s="10790">
        <v>0</v>
      </c>
      <c r="H185" s="10791" t="s">
        <v>23</v>
      </c>
      <c r="I185" s="10792"/>
      <c r="J185" s="10793"/>
      <c r="K185" s="10794"/>
    </row>
    <row r="186" ht="22.5" customHeight="1">
      <c r="A186" s="10795"/>
      <c r="B186" s="10796"/>
      <c r="C186" s="10797" t="s">
        <v>234</v>
      </c>
      <c r="D186" s="346">
        <v>0</v>
      </c>
      <c r="E186" s="10798" t="s">
        <v>22</v>
      </c>
      <c r="F186" s="10799">
        <v>0</v>
      </c>
      <c r="G186" s="10800">
        <v>0</v>
      </c>
      <c r="H186" s="10801" t="s">
        <v>23</v>
      </c>
      <c r="I186" s="10802"/>
      <c r="J186" s="10803"/>
      <c r="K186" s="10804"/>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7:A21"/>
    <mergeCell ref="B17:B21"/>
    <mergeCell ref="A22:A25"/>
    <mergeCell ref="B22:B25"/>
    <mergeCell ref="A26:A28"/>
    <mergeCell ref="B26:B28"/>
    <mergeCell ref="A29:A31"/>
    <mergeCell ref="B29:B31"/>
    <mergeCell ref="A32:A36"/>
    <mergeCell ref="B32:B36"/>
    <mergeCell ref="A37:A41"/>
    <mergeCell ref="B37:B41"/>
    <mergeCell ref="A43:A47"/>
    <mergeCell ref="B43:B47"/>
    <mergeCell ref="A48:A52"/>
    <mergeCell ref="B48:B52"/>
    <mergeCell ref="A53:A57"/>
    <mergeCell ref="B53:B57"/>
    <mergeCell ref="A58:A62"/>
    <mergeCell ref="B58:B62"/>
    <mergeCell ref="A63:A67"/>
    <mergeCell ref="B63:B67"/>
    <mergeCell ref="A68:A71"/>
    <mergeCell ref="B68:B71"/>
    <mergeCell ref="A72:A76"/>
    <mergeCell ref="B72:B76"/>
    <mergeCell ref="A77:A81"/>
    <mergeCell ref="B77:B81"/>
    <mergeCell ref="A82:A86"/>
    <mergeCell ref="B82:B86"/>
    <mergeCell ref="A87:A91"/>
    <mergeCell ref="B87:B91"/>
    <mergeCell ref="A92:A94"/>
    <mergeCell ref="B92:B94"/>
    <mergeCell ref="A95:A99"/>
    <mergeCell ref="B95:B99"/>
    <mergeCell ref="A100:A103"/>
    <mergeCell ref="B100:B103"/>
    <mergeCell ref="A105:A107"/>
    <mergeCell ref="B105:B107"/>
    <mergeCell ref="A108:A110"/>
    <mergeCell ref="B108:B110"/>
    <mergeCell ref="A111:A114"/>
    <mergeCell ref="B111:B114"/>
    <mergeCell ref="A115:A117"/>
    <mergeCell ref="B115:B117"/>
    <mergeCell ref="A118:A121"/>
    <mergeCell ref="B118:B121"/>
    <mergeCell ref="A122:A124"/>
    <mergeCell ref="B122:B124"/>
    <mergeCell ref="A125:A127"/>
    <mergeCell ref="B125:B127"/>
    <mergeCell ref="A128:A131"/>
    <mergeCell ref="B128:B131"/>
    <mergeCell ref="A132:A134"/>
    <mergeCell ref="B132:B134"/>
    <mergeCell ref="A135:A137"/>
    <mergeCell ref="B135:B137"/>
    <mergeCell ref="A141:A142"/>
    <mergeCell ref="B141:B142"/>
    <mergeCell ref="A143:A145"/>
    <mergeCell ref="B143:B145"/>
    <mergeCell ref="A146:A148"/>
    <mergeCell ref="B146:B148"/>
    <mergeCell ref="A149:A151"/>
    <mergeCell ref="B149:B151"/>
    <mergeCell ref="A152:A154"/>
    <mergeCell ref="B152:B154"/>
    <mergeCell ref="A155:A157"/>
    <mergeCell ref="B155:B157"/>
    <mergeCell ref="A158:A160"/>
    <mergeCell ref="B158:B160"/>
    <mergeCell ref="A164:A166"/>
    <mergeCell ref="B164:B166"/>
    <mergeCell ref="A167:A169"/>
    <mergeCell ref="B167:B169"/>
    <mergeCell ref="A170:A172"/>
    <mergeCell ref="B170:B172"/>
    <mergeCell ref="A173:A175"/>
    <mergeCell ref="B173:B175"/>
    <mergeCell ref="A176:A178"/>
    <mergeCell ref="B176:B178"/>
    <mergeCell ref="A179:A181"/>
    <mergeCell ref="B179:B181"/>
    <mergeCell ref="A183:A184"/>
    <mergeCell ref="B183:B184"/>
    <mergeCell ref="A185:A186"/>
    <mergeCell ref="B185:B186"/>
  </mergeCells>
  <pageMargins left="1.18110236220472" right="1.18110236220472" top="1.18110236220472" bottom="1.18110236220472" header="0.51181" footer="0.51181"/>
  <pageSetup paperSize="9" pageOrder="overThenDown" orientation="portrait" errors="blank"/>
</worksheet>
</file>

<file path=xl/worksheets/sheet6.xml><?xml version="1.0" encoding="utf-8"?>
<worksheet xmlns="http://schemas.openxmlformats.org/spreadsheetml/2006/main" xmlns:r="http://schemas.openxmlformats.org/officeDocument/2006/relationships">
  <dimension ref="A1:K200"/>
  <sheetViews>
    <sheetView topLeftCell="A1" zoomScaleNormal="100" zoomScalePageLayoutView="60" workbookViewId="0">
      <pane topLeftCell="B92" activePane="bottomRight" state="frozen"/>
      <selection activeCell="A1" sqref="A1"/>
    </sheetView>
  </sheetViews>
  <sheetFormatPr defaultColWidth="8" defaultRowHeight="14.25"/>
  <cols>
    <col min="1" max="1" width="28.1098039215686" style="16"/>
    <col min="2" max="2" width="28.5372549019608" style="16"/>
    <col min="3" max="3" width="30.8313725490196" style="16"/>
    <col min="4" max="4" width="21.7960784313726" style="16"/>
    <col min="5" max="5" width="6.73725490196078" style="16"/>
    <col min="6" max="6" width="10.0392156862745" style="16"/>
    <col min="7" max="7" width="12.0470588235294" style="16"/>
    <col min="8" max="8" width="6.59607843137255" style="16"/>
    <col min="9" max="9" width="35.8509803921569" style="16"/>
    <col min="10" max="10" width="35.8509803921569" style="16"/>
    <col min="11" max="11" width="35.8509803921569" style="16"/>
  </cols>
  <sheetData>
    <row r="1" ht="38.25" customHeight="1">
      <c r="A1" s="10805" t="s">
        <v>630</v>
      </c>
      <c r="B1" s="10806"/>
      <c r="C1" s="10807"/>
      <c r="D1" s="10808"/>
      <c r="E1" s="10809"/>
      <c r="F1" s="10810"/>
      <c r="G1" s="10811"/>
      <c r="H1" s="10812"/>
      <c r="I1" s="10813"/>
      <c r="J1" s="10814"/>
      <c r="K1" s="10815"/>
    </row>
    <row r="2" ht="22.5" customHeight="1">
      <c r="A2" s="10816" t="s">
        <v>631</v>
      </c>
      <c r="B2" s="10817"/>
      <c r="C2" s="10818"/>
      <c r="D2" s="10819"/>
      <c r="E2" s="10820"/>
      <c r="F2" s="10821"/>
      <c r="G2" s="10822"/>
      <c r="H2" s="10823"/>
      <c r="I2" s="10824"/>
      <c r="J2" s="10825"/>
      <c r="K2" s="10826"/>
    </row>
    <row r="3" ht="22.5" customHeight="1">
      <c r="A3" s="10827" t="s">
        <v>2</v>
      </c>
      <c r="B3" s="10828"/>
      <c r="C3" s="10829"/>
      <c r="D3" s="10830"/>
      <c r="E3" s="10831"/>
      <c r="F3" s="10832"/>
      <c r="G3" s="10833"/>
      <c r="H3" s="10834"/>
      <c r="I3" s="10835"/>
      <c r="J3" s="10836"/>
      <c r="K3" s="10837" t="s">
        <v>3</v>
      </c>
    </row>
    <row r="4" ht="22.5" customHeight="1">
      <c r="A4" s="10838" t="s">
        <v>4</v>
      </c>
      <c r="B4" s="10839" t="s">
        <v>5</v>
      </c>
      <c r="C4" s="10840" t="s">
        <v>6</v>
      </c>
      <c r="D4" s="10841" t="s">
        <v>7</v>
      </c>
      <c r="E4" s="10842" t="s">
        <v>8</v>
      </c>
      <c r="F4" s="10843" t="s">
        <v>9</v>
      </c>
      <c r="G4" s="10844"/>
      <c r="H4" s="10845" t="s">
        <v>10</v>
      </c>
      <c r="I4" s="10846" t="s">
        <v>11</v>
      </c>
      <c r="J4" s="10847" t="s">
        <v>12</v>
      </c>
      <c r="K4" s="10848" t="s">
        <v>13</v>
      </c>
    </row>
    <row r="5" ht="22.5" customHeight="1">
      <c r="A5" s="10849"/>
      <c r="B5" s="10850"/>
      <c r="C5" s="10851"/>
      <c r="D5" s="10852"/>
      <c r="E5" s="10853"/>
      <c r="F5" s="10854" t="s">
        <v>14</v>
      </c>
      <c r="G5" s="10855" t="s">
        <v>15</v>
      </c>
      <c r="H5" s="10856"/>
      <c r="I5" s="10857"/>
      <c r="J5" s="10858"/>
      <c r="K5" s="10859"/>
    </row>
    <row r="6" ht="22.5" customHeight="1">
      <c r="A6" s="10860" t="s">
        <v>237</v>
      </c>
      <c r="B6" s="10861"/>
      <c r="C6" s="10862"/>
      <c r="D6" s="10863"/>
      <c r="E6" s="10864"/>
      <c r="F6" s="10865"/>
      <c r="G6" s="10866"/>
      <c r="H6" s="10867"/>
      <c r="I6" s="10868"/>
      <c r="J6" s="10869"/>
      <c r="K6" s="10870"/>
    </row>
    <row r="7" ht="22.5" customHeight="1">
      <c r="A7" s="10871" t="s">
        <v>17</v>
      </c>
      <c r="B7" s="10872" t="s">
        <v>18</v>
      </c>
      <c r="C7" s="10873" t="s">
        <v>19</v>
      </c>
      <c r="D7" s="10874">
        <v>0</v>
      </c>
      <c r="E7" s="10875"/>
      <c r="F7" s="10876"/>
      <c r="G7" s="10877"/>
      <c r="H7" s="10878"/>
      <c r="I7" s="10879"/>
      <c r="J7" s="10880"/>
      <c r="K7" s="10881"/>
    </row>
    <row r="8" ht="22.5" customHeight="1">
      <c r="A8" s="10882"/>
      <c r="B8" s="10883"/>
      <c r="C8" s="10884" t="s">
        <v>20</v>
      </c>
      <c r="D8" s="10874">
        <v>0</v>
      </c>
      <c r="E8" s="10885"/>
      <c r="F8" s="10886"/>
      <c r="G8" s="10887"/>
      <c r="H8" s="10888"/>
      <c r="I8" s="10889"/>
      <c r="J8" s="10890"/>
      <c r="K8" s="10891"/>
    </row>
    <row r="9" ht="22.5" customHeight="1">
      <c r="A9" s="10892"/>
      <c r="B9" s="10893"/>
      <c r="C9" s="10894" t="s">
        <v>21</v>
      </c>
      <c r="D9" s="10874">
        <f>D7-D8</f>
        <v>0</v>
      </c>
      <c r="E9" s="10895" t="s">
        <v>22</v>
      </c>
      <c r="F9" s="10896">
        <v>0</v>
      </c>
      <c r="G9" s="10897">
        <v>0</v>
      </c>
      <c r="H9" s="10898" t="s">
        <v>23</v>
      </c>
      <c r="I9" s="10899"/>
      <c r="J9" s="10900"/>
      <c r="K9" s="10901"/>
    </row>
    <row r="10" ht="22.5" customHeight="1">
      <c r="A10" s="10902" t="s">
        <v>24</v>
      </c>
      <c r="B10" s="10903" t="s">
        <v>25</v>
      </c>
      <c r="C10" s="10904" t="s">
        <v>19</v>
      </c>
      <c r="D10" s="10874">
        <v>0</v>
      </c>
      <c r="E10" s="10905"/>
      <c r="F10" s="10906"/>
      <c r="G10" s="10907"/>
      <c r="H10" s="10908"/>
      <c r="I10" s="10909"/>
      <c r="J10" s="10910"/>
      <c r="K10" s="10911"/>
    </row>
    <row r="11" ht="22.5" customHeight="1">
      <c r="A11" s="10912"/>
      <c r="B11" s="10913"/>
      <c r="C11" s="10914" t="s">
        <v>20</v>
      </c>
      <c r="D11" s="10874">
        <v>0</v>
      </c>
      <c r="E11" s="10915"/>
      <c r="F11" s="10916"/>
      <c r="G11" s="10917"/>
      <c r="H11" s="10918"/>
      <c r="I11" s="10919"/>
      <c r="J11" s="10920"/>
      <c r="K11" s="10921"/>
    </row>
    <row r="12" ht="22.5" customHeight="1">
      <c r="A12" s="10922"/>
      <c r="B12" s="10923"/>
      <c r="C12" s="10924" t="s">
        <v>21</v>
      </c>
      <c r="D12" s="10874">
        <f>D10-D11</f>
        <v>0</v>
      </c>
      <c r="E12" s="10925" t="s">
        <v>22</v>
      </c>
      <c r="F12" s="10926">
        <v>0</v>
      </c>
      <c r="G12" s="10927">
        <v>0</v>
      </c>
      <c r="H12" s="10928" t="s">
        <v>23</v>
      </c>
      <c r="I12" s="10929"/>
      <c r="J12" s="10930"/>
      <c r="K12" s="10931"/>
    </row>
    <row r="13" ht="22.5" customHeight="1">
      <c r="A13" s="10932" t="s">
        <v>26</v>
      </c>
      <c r="B13" s="10933" t="s">
        <v>27</v>
      </c>
      <c r="C13" s="10934" t="s">
        <v>28</v>
      </c>
      <c r="D13" s="10874">
        <v>0</v>
      </c>
      <c r="E13" s="10935"/>
      <c r="F13" s="10936"/>
      <c r="G13" s="10937"/>
      <c r="H13" s="10938"/>
      <c r="I13" s="10939"/>
      <c r="J13" s="10940"/>
      <c r="K13" s="10941"/>
    </row>
    <row r="14" ht="22.5" customHeight="1">
      <c r="A14" s="10942"/>
      <c r="B14" s="10943"/>
      <c r="C14" s="10944" t="s">
        <v>29</v>
      </c>
      <c r="D14" s="10874">
        <v>0</v>
      </c>
      <c r="E14" s="10945"/>
      <c r="F14" s="10946"/>
      <c r="G14" s="10947"/>
      <c r="H14" s="10948"/>
      <c r="I14" s="10949"/>
      <c r="J14" s="10950"/>
      <c r="K14" s="10951"/>
    </row>
    <row r="15" ht="22.5" customHeight="1">
      <c r="A15" s="10952"/>
      <c r="B15" s="10953"/>
      <c r="C15" s="10954" t="s">
        <v>21</v>
      </c>
      <c r="D15" s="10874">
        <f>D13-D14</f>
        <v>0</v>
      </c>
      <c r="E15" s="10955" t="s">
        <v>22</v>
      </c>
      <c r="F15" s="10956">
        <v>0</v>
      </c>
      <c r="G15" s="10957">
        <v>0</v>
      </c>
      <c r="H15" s="10958" t="s">
        <v>23</v>
      </c>
      <c r="I15" s="10959"/>
      <c r="J15" s="10960"/>
      <c r="K15" s="10961"/>
    </row>
    <row r="16" ht="22.5" customHeight="1">
      <c r="A16" s="10962" t="s">
        <v>30</v>
      </c>
      <c r="B16" s="10963" t="s">
        <v>31</v>
      </c>
      <c r="C16" s="10964" t="s">
        <v>32</v>
      </c>
      <c r="D16" s="346">
        <v>0</v>
      </c>
      <c r="E16" s="10965"/>
      <c r="F16" s="10966"/>
      <c r="G16" s="10967"/>
      <c r="H16" s="10968"/>
      <c r="I16" s="10969"/>
      <c r="J16" s="10970"/>
      <c r="K16" s="10971"/>
    </row>
    <row r="17" ht="22.5" customHeight="1">
      <c r="A17" s="10972"/>
      <c r="B17" s="10973"/>
      <c r="C17" s="10974" t="s">
        <v>33</v>
      </c>
      <c r="D17" s="10874">
        <v>0</v>
      </c>
      <c r="E17" s="10975"/>
      <c r="F17" s="10976"/>
      <c r="G17" s="10977"/>
      <c r="H17" s="10978"/>
      <c r="I17" s="10979"/>
      <c r="J17" s="10980"/>
      <c r="K17" s="10981"/>
    </row>
    <row r="18" ht="22.5" customHeight="1">
      <c r="A18" s="10982"/>
      <c r="B18" s="10983"/>
      <c r="C18" s="10984" t="s">
        <v>21</v>
      </c>
      <c r="D18" s="10874">
        <f>D16-D17</f>
        <v>0</v>
      </c>
      <c r="E18" s="10985" t="s">
        <v>22</v>
      </c>
      <c r="F18" s="10986">
        <v>0</v>
      </c>
      <c r="G18" s="10987">
        <v>0</v>
      </c>
      <c r="H18" s="10988" t="s">
        <v>23</v>
      </c>
      <c r="I18" s="10989"/>
      <c r="J18" s="10990"/>
      <c r="K18" s="10991"/>
    </row>
    <row r="19" ht="22.5" customHeight="1">
      <c r="A19" s="10992" t="s">
        <v>34</v>
      </c>
      <c r="B19" s="10993"/>
      <c r="C19" s="10994"/>
      <c r="D19" s="10995"/>
      <c r="E19" s="10996"/>
      <c r="F19" s="10997"/>
      <c r="G19" s="10998"/>
      <c r="H19" s="10999"/>
      <c r="I19" s="11000"/>
      <c r="J19" s="11001"/>
      <c r="K19" s="11002"/>
    </row>
    <row r="20" ht="22.5" customHeight="1">
      <c r="A20" s="11003" t="s">
        <v>240</v>
      </c>
      <c r="B20" s="11004" t="s">
        <v>632</v>
      </c>
      <c r="C20" s="11005" t="s">
        <v>37</v>
      </c>
      <c r="D20" s="346">
        <v>0</v>
      </c>
      <c r="E20" s="11006"/>
      <c r="F20" s="11007"/>
      <c r="G20" s="11008"/>
      <c r="H20" s="11009"/>
      <c r="I20" s="11010"/>
      <c r="J20" s="11011"/>
      <c r="K20" s="11012"/>
    </row>
    <row r="21" ht="22.5" customHeight="1">
      <c r="A21" s="11013"/>
      <c r="B21" s="11014"/>
      <c r="C21" s="11015" t="s">
        <v>38</v>
      </c>
      <c r="D21" s="346">
        <v>0</v>
      </c>
      <c r="E21" s="11016"/>
      <c r="F21" s="11017"/>
      <c r="G21" s="11018"/>
      <c r="H21" s="11019"/>
      <c r="I21" s="11020"/>
      <c r="J21" s="11021"/>
      <c r="K21" s="11022"/>
    </row>
    <row r="22" ht="22.5" customHeight="1">
      <c r="A22" s="11023"/>
      <c r="B22" s="11024"/>
      <c r="C22" s="11025" t="s">
        <v>39</v>
      </c>
      <c r="D22" s="346">
        <f>D20-D21</f>
        <v>0</v>
      </c>
      <c r="E22" s="11026" t="s">
        <v>22</v>
      </c>
      <c r="F22" s="11027">
        <v>0</v>
      </c>
      <c r="G22" s="11028">
        <v>0</v>
      </c>
      <c r="H22" s="11029" t="s">
        <v>23</v>
      </c>
      <c r="I22" s="11030"/>
      <c r="J22" s="11031"/>
      <c r="K22" s="11032"/>
    </row>
    <row r="23" ht="22.5" customHeight="1">
      <c r="A23" s="11033"/>
      <c r="B23" s="11034"/>
      <c r="C23" s="11035" t="s">
        <v>40</v>
      </c>
      <c r="D23" s="346">
        <v>0</v>
      </c>
      <c r="E23" s="11036"/>
      <c r="F23" s="11037"/>
      <c r="G23" s="11038"/>
      <c r="H23" s="11039"/>
      <c r="I23" s="11040"/>
      <c r="J23" s="11041"/>
      <c r="K23" s="11042"/>
    </row>
    <row r="24" ht="22.5" customHeight="1">
      <c r="A24" s="11043"/>
      <c r="B24" s="11044"/>
      <c r="C24" s="11045" t="s">
        <v>41</v>
      </c>
      <c r="D24" s="346">
        <f>D21-D23</f>
        <v>0</v>
      </c>
      <c r="E24" s="11046" t="s">
        <v>22</v>
      </c>
      <c r="F24" s="11047">
        <v>0</v>
      </c>
      <c r="G24" s="11048">
        <v>0</v>
      </c>
      <c r="H24" s="11049" t="s">
        <v>23</v>
      </c>
      <c r="I24" s="11050"/>
      <c r="J24" s="11051"/>
      <c r="K24" s="11052"/>
    </row>
    <row r="25" ht="22.5" customHeight="1">
      <c r="A25" s="11053" t="s">
        <v>42</v>
      </c>
      <c r="B25" s="11054" t="s">
        <v>242</v>
      </c>
      <c r="C25" s="11055" t="s">
        <v>44</v>
      </c>
      <c r="D25" s="346">
        <v>0</v>
      </c>
      <c r="E25" s="11056"/>
      <c r="F25" s="11057">
        <v>0</v>
      </c>
      <c r="G25" s="11058">
        <v>0</v>
      </c>
      <c r="H25" s="11059"/>
      <c r="I25" s="11060"/>
      <c r="J25" s="11061"/>
      <c r="K25" s="11062"/>
    </row>
    <row r="26" ht="22.5" customHeight="1">
      <c r="A26" s="11063"/>
      <c r="B26" s="11064"/>
      <c r="C26" s="11065" t="s">
        <v>45</v>
      </c>
      <c r="D26" s="11066">
        <v>0</v>
      </c>
      <c r="E26" s="11067"/>
      <c r="F26" s="11068">
        <v>0</v>
      </c>
      <c r="G26" s="11069">
        <v>0</v>
      </c>
      <c r="H26" s="11070"/>
      <c r="I26" s="11071"/>
      <c r="J26" s="11072"/>
      <c r="K26" s="11073"/>
    </row>
    <row r="27" ht="22.5" customHeight="1">
      <c r="A27" s="11074"/>
      <c r="B27" s="11075"/>
      <c r="C27" s="11076" t="s">
        <v>46</v>
      </c>
      <c r="D27" s="346">
        <f>D25-D26</f>
        <v>0</v>
      </c>
      <c r="E27" s="11077" t="s">
        <v>22</v>
      </c>
      <c r="F27" s="11078">
        <v>0</v>
      </c>
      <c r="G27" s="11079">
        <v>0</v>
      </c>
      <c r="H27" s="11080" t="s">
        <v>23</v>
      </c>
      <c r="I27" s="11081"/>
      <c r="J27" s="11082"/>
      <c r="K27" s="11083"/>
    </row>
    <row r="28" ht="22.5" customHeight="1">
      <c r="A28" s="11084" t="s">
        <v>243</v>
      </c>
      <c r="B28" s="11085" t="s">
        <v>244</v>
      </c>
      <c r="C28" s="11086" t="s">
        <v>245</v>
      </c>
      <c r="D28" s="346">
        <v>0</v>
      </c>
      <c r="E28" s="11087"/>
      <c r="F28" s="11088">
        <v>0</v>
      </c>
      <c r="G28" s="11089">
        <v>0</v>
      </c>
      <c r="H28" s="11090"/>
      <c r="I28" s="11091"/>
      <c r="J28" s="11092"/>
      <c r="K28" s="11093"/>
    </row>
    <row r="29" ht="22.5" customHeight="1">
      <c r="A29" s="11094"/>
      <c r="B29" s="11095"/>
      <c r="C29" s="11096" t="s">
        <v>246</v>
      </c>
      <c r="D29" s="11097">
        <v>0</v>
      </c>
      <c r="E29" s="11098"/>
      <c r="F29" s="11099">
        <v>0</v>
      </c>
      <c r="G29" s="11100">
        <v>0</v>
      </c>
      <c r="H29" s="11101"/>
      <c r="I29" s="11102"/>
      <c r="J29" s="11103"/>
      <c r="K29" s="11104"/>
    </row>
    <row r="30" ht="22.5" customHeight="1">
      <c r="A30" s="11105"/>
      <c r="B30" s="11106"/>
      <c r="C30" s="11107" t="s">
        <v>247</v>
      </c>
      <c r="D30" s="346">
        <f>D28-D29</f>
        <v>0</v>
      </c>
      <c r="E30" s="11108" t="s">
        <v>22</v>
      </c>
      <c r="F30" s="11109">
        <v>0</v>
      </c>
      <c r="G30" s="11110">
        <v>0</v>
      </c>
      <c r="H30" s="11111" t="s">
        <v>23</v>
      </c>
      <c r="I30" s="11112"/>
      <c r="J30" s="11113"/>
      <c r="K30" s="11114"/>
    </row>
    <row r="31" ht="22.5" customHeight="1">
      <c r="A31" s="11115" t="s">
        <v>248</v>
      </c>
      <c r="B31" s="11116" t="s">
        <v>48</v>
      </c>
      <c r="C31" s="11117" t="s">
        <v>633</v>
      </c>
      <c r="D31" s="346">
        <v>0</v>
      </c>
      <c r="E31" s="11118"/>
      <c r="F31" s="11119"/>
      <c r="G31" s="11120"/>
      <c r="H31" s="11121"/>
      <c r="I31" s="11122"/>
      <c r="J31" s="11123"/>
      <c r="K31" s="11124"/>
    </row>
    <row r="32" ht="22.5" customHeight="1">
      <c r="A32" s="11125"/>
      <c r="B32" s="11126"/>
      <c r="C32" s="11127" t="s">
        <v>634</v>
      </c>
      <c r="D32" s="346">
        <v>0</v>
      </c>
      <c r="E32" s="11128"/>
      <c r="F32" s="11129"/>
      <c r="G32" s="11130"/>
      <c r="H32" s="11131"/>
      <c r="I32" s="11132"/>
      <c r="J32" s="11133"/>
      <c r="K32" s="11134"/>
    </row>
    <row r="33" ht="22.5" customHeight="1">
      <c r="A33" s="11135"/>
      <c r="B33" s="11136"/>
      <c r="C33" s="11137" t="s">
        <v>51</v>
      </c>
      <c r="D33" s="346">
        <f>D31-D32</f>
        <v>0</v>
      </c>
      <c r="E33" s="11138" t="s">
        <v>22</v>
      </c>
      <c r="F33" s="11139">
        <v>0</v>
      </c>
      <c r="G33" s="11140">
        <v>0</v>
      </c>
      <c r="H33" s="11141" t="s">
        <v>23</v>
      </c>
      <c r="I33" s="11142"/>
      <c r="J33" s="11143"/>
      <c r="K33" s="11144"/>
    </row>
    <row r="34" ht="22.5" customHeight="1">
      <c r="A34" s="11145" t="s">
        <v>59</v>
      </c>
      <c r="B34" s="11146" t="s">
        <v>252</v>
      </c>
      <c r="C34" s="11147" t="s">
        <v>61</v>
      </c>
      <c r="D34" s="346">
        <v>0</v>
      </c>
      <c r="E34" s="11148"/>
      <c r="F34" s="11149"/>
      <c r="G34" s="11150"/>
      <c r="H34" s="11151"/>
      <c r="I34" s="11152"/>
      <c r="J34" s="11153"/>
      <c r="K34" s="11154"/>
    </row>
    <row r="35" ht="22.5" customHeight="1">
      <c r="A35" s="11155"/>
      <c r="B35" s="11156"/>
      <c r="C35" s="11157" t="s">
        <v>253</v>
      </c>
      <c r="D35" s="11158">
        <v>0</v>
      </c>
      <c r="E35" s="11159"/>
      <c r="F35" s="11160"/>
      <c r="G35" s="11161"/>
      <c r="H35" s="11162"/>
      <c r="I35" s="11163"/>
      <c r="J35" s="11164"/>
      <c r="K35" s="11165"/>
    </row>
    <row r="36" ht="22.5" customHeight="1">
      <c r="A36" s="11166"/>
      <c r="B36" s="11167"/>
      <c r="C36" s="11168" t="s">
        <v>254</v>
      </c>
      <c r="D36" s="346">
        <f>D34-D35</f>
        <v>0</v>
      </c>
      <c r="E36" s="11169" t="s">
        <v>22</v>
      </c>
      <c r="F36" s="11170">
        <v>0</v>
      </c>
      <c r="G36" s="11171">
        <v>0</v>
      </c>
      <c r="H36" s="11172" t="s">
        <v>23</v>
      </c>
      <c r="I36" s="11173"/>
      <c r="J36" s="11174"/>
      <c r="K36" s="11175"/>
    </row>
    <row r="37" ht="22.5" customHeight="1">
      <c r="A37" s="11176"/>
      <c r="B37" s="11177"/>
      <c r="C37" s="11178" t="s">
        <v>66</v>
      </c>
      <c r="D37" s="346">
        <v>0</v>
      </c>
      <c r="E37" s="11179"/>
      <c r="F37" s="11180"/>
      <c r="G37" s="11181"/>
      <c r="H37" s="11182"/>
      <c r="I37" s="11183"/>
      <c r="J37" s="11184"/>
      <c r="K37" s="11185"/>
    </row>
    <row r="38" ht="22.5" customHeight="1">
      <c r="A38" s="11186"/>
      <c r="B38" s="11187"/>
      <c r="C38" s="11188" t="s">
        <v>255</v>
      </c>
      <c r="D38" s="346">
        <f>D34-D37</f>
        <v>0</v>
      </c>
      <c r="E38" s="11189" t="s">
        <v>22</v>
      </c>
      <c r="F38" s="11190">
        <v>0</v>
      </c>
      <c r="G38" s="11191">
        <v>0</v>
      </c>
      <c r="H38" s="11192" t="s">
        <v>23</v>
      </c>
      <c r="I38" s="11193"/>
      <c r="J38" s="11194"/>
      <c r="K38" s="11195"/>
    </row>
    <row r="39" ht="22.5" customHeight="1">
      <c r="A39" s="11196" t="s">
        <v>68</v>
      </c>
      <c r="B39" s="11197" t="s">
        <v>252</v>
      </c>
      <c r="C39" s="11198" t="s">
        <v>70</v>
      </c>
      <c r="D39" s="346">
        <v>0</v>
      </c>
      <c r="E39" s="11199"/>
      <c r="F39" s="11200"/>
      <c r="G39" s="11201"/>
      <c r="H39" s="11202"/>
      <c r="I39" s="11203"/>
      <c r="J39" s="11204"/>
      <c r="K39" s="11205"/>
    </row>
    <row r="40" ht="22.5" customHeight="1">
      <c r="A40" s="11206"/>
      <c r="B40" s="11207"/>
      <c r="C40" s="11208" t="s">
        <v>257</v>
      </c>
      <c r="D40" s="11209">
        <v>0</v>
      </c>
      <c r="E40" s="11210"/>
      <c r="F40" s="11211"/>
      <c r="G40" s="11212"/>
      <c r="H40" s="11213"/>
      <c r="I40" s="11214"/>
      <c r="J40" s="11215"/>
      <c r="K40" s="11216"/>
    </row>
    <row r="41" ht="22.5" customHeight="1">
      <c r="A41" s="11217"/>
      <c r="B41" s="11218"/>
      <c r="C41" s="11219" t="s">
        <v>258</v>
      </c>
      <c r="D41" s="346">
        <f>D39-D40</f>
        <v>0</v>
      </c>
      <c r="E41" s="11220" t="s">
        <v>22</v>
      </c>
      <c r="F41" s="11221">
        <v>0</v>
      </c>
      <c r="G41" s="11222">
        <v>0</v>
      </c>
      <c r="H41" s="11223" t="s">
        <v>23</v>
      </c>
      <c r="I41" s="11224"/>
      <c r="J41" s="11225"/>
      <c r="K41" s="11226"/>
    </row>
    <row r="42" ht="22.5" customHeight="1">
      <c r="A42" s="11227"/>
      <c r="B42" s="11228"/>
      <c r="C42" s="11229" t="s">
        <v>74</v>
      </c>
      <c r="D42" s="346">
        <v>0</v>
      </c>
      <c r="E42" s="11230"/>
      <c r="F42" s="11231"/>
      <c r="G42" s="11232"/>
      <c r="H42" s="11233"/>
      <c r="I42" s="11234"/>
      <c r="J42" s="11235"/>
      <c r="K42" s="11236"/>
    </row>
    <row r="43" ht="22.5" customHeight="1">
      <c r="A43" s="11237"/>
      <c r="B43" s="11238"/>
      <c r="C43" s="11239" t="s">
        <v>259</v>
      </c>
      <c r="D43" s="346">
        <f>D39-D42</f>
        <v>0</v>
      </c>
      <c r="E43" s="11240" t="s">
        <v>22</v>
      </c>
      <c r="F43" s="11241">
        <v>0</v>
      </c>
      <c r="G43" s="11242">
        <v>0</v>
      </c>
      <c r="H43" s="11243" t="s">
        <v>23</v>
      </c>
      <c r="I43" s="11244"/>
      <c r="J43" s="11245"/>
      <c r="K43" s="11246"/>
    </row>
    <row r="44" ht="22.5" customHeight="1">
      <c r="A44" s="11247" t="s">
        <v>76</v>
      </c>
      <c r="B44" s="11248"/>
      <c r="C44" s="11249"/>
      <c r="D44" s="11250"/>
      <c r="E44" s="11251"/>
      <c r="F44" s="11252"/>
      <c r="G44" s="11253"/>
      <c r="H44" s="11254"/>
      <c r="I44" s="11255"/>
      <c r="J44" s="11256"/>
      <c r="K44" s="11257"/>
    </row>
    <row r="45" ht="22.5" customHeight="1">
      <c r="A45" s="11258" t="s">
        <v>77</v>
      </c>
      <c r="B45" s="11259" t="s">
        <v>78</v>
      </c>
      <c r="C45" s="11260" t="s">
        <v>79</v>
      </c>
      <c r="D45" s="346">
        <v>0</v>
      </c>
      <c r="E45" s="11261"/>
      <c r="F45" s="11262"/>
      <c r="G45" s="11263"/>
      <c r="H45" s="11264"/>
      <c r="I45" s="11265"/>
      <c r="J45" s="11266"/>
      <c r="K45" s="11267"/>
    </row>
    <row r="46" ht="22.5" customHeight="1">
      <c r="A46" s="11268"/>
      <c r="B46" s="11269"/>
      <c r="C46" s="11270" t="s">
        <v>80</v>
      </c>
      <c r="D46" s="346">
        <v>0</v>
      </c>
      <c r="E46" s="11271"/>
      <c r="F46" s="11272"/>
      <c r="G46" s="11273"/>
      <c r="H46" s="11274"/>
      <c r="I46" s="11275"/>
      <c r="J46" s="11276"/>
      <c r="K46" s="11277"/>
    </row>
    <row r="47" ht="22.5" customHeight="1">
      <c r="A47" s="11278"/>
      <c r="B47" s="11279"/>
      <c r="C47" s="11280" t="s">
        <v>81</v>
      </c>
      <c r="D47" s="346">
        <f>IF(D45=0,0,D46/D45*100)</f>
        <v>0</v>
      </c>
      <c r="E47" s="11281" t="s">
        <v>22</v>
      </c>
      <c r="F47" s="11282">
        <v>95</v>
      </c>
      <c r="G47" s="11283">
        <v>105</v>
      </c>
      <c r="H47" s="11284" t="s">
        <v>23</v>
      </c>
      <c r="I47" s="11285"/>
      <c r="J47" s="11286"/>
      <c r="K47" s="11287"/>
    </row>
    <row r="48" ht="22.5" customHeight="1">
      <c r="A48" s="11288"/>
      <c r="B48" s="11289"/>
      <c r="C48" s="11290" t="s">
        <v>82</v>
      </c>
      <c r="D48" s="346">
        <v>0</v>
      </c>
      <c r="E48" s="11291"/>
      <c r="F48" s="11292"/>
      <c r="G48" s="11293"/>
      <c r="H48" s="11294"/>
      <c r="I48" s="11295"/>
      <c r="J48" s="11296"/>
      <c r="K48" s="11297"/>
    </row>
    <row r="49" ht="22.5" customHeight="1">
      <c r="A49" s="11298"/>
      <c r="B49" s="11299"/>
      <c r="C49" s="11300" t="s">
        <v>83</v>
      </c>
      <c r="D49" s="346">
        <f>IF(D48=0,0,(D46-D48)/D48*100)</f>
        <v>0</v>
      </c>
      <c r="E49" s="11301" t="s">
        <v>22</v>
      </c>
      <c r="F49" s="11302">
        <v>5</v>
      </c>
      <c r="G49" s="11303">
        <v>20</v>
      </c>
      <c r="H49" s="11304" t="s">
        <v>23</v>
      </c>
      <c r="I49" s="11305"/>
      <c r="J49" s="11306"/>
      <c r="K49" s="11307"/>
    </row>
    <row r="50" ht="22.5" customHeight="1">
      <c r="A50" s="11308" t="s">
        <v>635</v>
      </c>
      <c r="B50" s="11309" t="s">
        <v>636</v>
      </c>
      <c r="C50" s="11310" t="s">
        <v>79</v>
      </c>
      <c r="D50" s="346">
        <v>0</v>
      </c>
      <c r="E50" s="11311"/>
      <c r="F50" s="11312"/>
      <c r="G50" s="11313"/>
      <c r="H50" s="11314"/>
      <c r="I50" s="11315"/>
      <c r="J50" s="11316"/>
      <c r="K50" s="11317"/>
    </row>
    <row r="51" ht="22.5" customHeight="1">
      <c r="A51" s="11318"/>
      <c r="B51" s="11319"/>
      <c r="C51" s="11320" t="s">
        <v>80</v>
      </c>
      <c r="D51" s="346">
        <v>0</v>
      </c>
      <c r="E51" s="11321"/>
      <c r="F51" s="11322"/>
      <c r="G51" s="11323"/>
      <c r="H51" s="11324"/>
      <c r="I51" s="11325"/>
      <c r="J51" s="11326"/>
      <c r="K51" s="11327"/>
    </row>
    <row r="52" ht="22.5" customHeight="1">
      <c r="A52" s="11328"/>
      <c r="B52" s="11329"/>
      <c r="C52" s="11330" t="s">
        <v>81</v>
      </c>
      <c r="D52" s="346">
        <f>IF(D50=0,0,D51/D50*100)</f>
        <v>0</v>
      </c>
      <c r="E52" s="11331" t="s">
        <v>22</v>
      </c>
      <c r="F52" s="11332">
        <v>95</v>
      </c>
      <c r="G52" s="11333">
        <v>105</v>
      </c>
      <c r="H52" s="11334" t="s">
        <v>23</v>
      </c>
      <c r="I52" s="11335"/>
      <c r="J52" s="11336"/>
      <c r="K52" s="11337"/>
    </row>
    <row r="53" ht="22.5" customHeight="1">
      <c r="A53" s="11338"/>
      <c r="B53" s="11339"/>
      <c r="C53" s="11340" t="s">
        <v>82</v>
      </c>
      <c r="D53" s="346">
        <v>0</v>
      </c>
      <c r="E53" s="11341"/>
      <c r="F53" s="11342"/>
      <c r="G53" s="11343"/>
      <c r="H53" s="11344"/>
      <c r="I53" s="11345"/>
      <c r="J53" s="11346"/>
      <c r="K53" s="11347"/>
    </row>
    <row r="54" ht="22.5" customHeight="1">
      <c r="A54" s="11348"/>
      <c r="B54" s="11349"/>
      <c r="C54" s="11350" t="s">
        <v>83</v>
      </c>
      <c r="D54" s="346">
        <f>IF(D53=0,0,(D51-D53)/D53*100)</f>
        <v>0</v>
      </c>
      <c r="E54" s="11351" t="s">
        <v>22</v>
      </c>
      <c r="F54" s="11352">
        <v>5</v>
      </c>
      <c r="G54" s="11353">
        <v>20</v>
      </c>
      <c r="H54" s="11354" t="s">
        <v>23</v>
      </c>
      <c r="I54" s="11355"/>
      <c r="J54" s="11356"/>
      <c r="K54" s="11357"/>
    </row>
    <row r="55" ht="22.5" customHeight="1">
      <c r="A55" s="11358" t="s">
        <v>637</v>
      </c>
      <c r="B55" s="11359" t="s">
        <v>638</v>
      </c>
      <c r="C55" s="11360" t="s">
        <v>79</v>
      </c>
      <c r="D55" s="346">
        <v>0</v>
      </c>
      <c r="E55" s="11361"/>
      <c r="F55" s="11362"/>
      <c r="G55" s="11363"/>
      <c r="H55" s="11364"/>
      <c r="I55" s="11365"/>
      <c r="J55" s="11366"/>
      <c r="K55" s="11367"/>
    </row>
    <row r="56" ht="22.5" customHeight="1">
      <c r="A56" s="11368"/>
      <c r="B56" s="11369"/>
      <c r="C56" s="11370" t="s">
        <v>80</v>
      </c>
      <c r="D56" s="346">
        <v>0</v>
      </c>
      <c r="E56" s="11371"/>
      <c r="F56" s="11372"/>
      <c r="G56" s="11373"/>
      <c r="H56" s="11374"/>
      <c r="I56" s="11375"/>
      <c r="J56" s="11376"/>
      <c r="K56" s="11377"/>
    </row>
    <row r="57" ht="22.5" customHeight="1">
      <c r="A57" s="11378"/>
      <c r="B57" s="11379"/>
      <c r="C57" s="11380" t="s">
        <v>81</v>
      </c>
      <c r="D57" s="346">
        <f>IF(D55=0,0,D56/D55*100)</f>
        <v>0</v>
      </c>
      <c r="E57" s="11381" t="s">
        <v>22</v>
      </c>
      <c r="F57" s="11382">
        <v>95</v>
      </c>
      <c r="G57" s="11383">
        <v>105</v>
      </c>
      <c r="H57" s="11384" t="s">
        <v>23</v>
      </c>
      <c r="I57" s="11385"/>
      <c r="J57" s="11386"/>
      <c r="K57" s="11387"/>
    </row>
    <row r="58" ht="22.5" customHeight="1">
      <c r="A58" s="11388"/>
      <c r="B58" s="11389"/>
      <c r="C58" s="11390" t="s">
        <v>82</v>
      </c>
      <c r="D58" s="346">
        <v>0</v>
      </c>
      <c r="E58" s="11391"/>
      <c r="F58" s="11392"/>
      <c r="G58" s="11393"/>
      <c r="H58" s="11394"/>
      <c r="I58" s="11395"/>
      <c r="J58" s="11396"/>
      <c r="K58" s="11397"/>
    </row>
    <row r="59" ht="22.5" customHeight="1">
      <c r="A59" s="11398"/>
      <c r="B59" s="11399"/>
      <c r="C59" s="11400" t="s">
        <v>83</v>
      </c>
      <c r="D59" s="346">
        <f>IF(D58=0,0,(D56-D58)/D58*100)</f>
        <v>0</v>
      </c>
      <c r="E59" s="11401" t="s">
        <v>22</v>
      </c>
      <c r="F59" s="11402">
        <v>5</v>
      </c>
      <c r="G59" s="11403">
        <v>20</v>
      </c>
      <c r="H59" s="11404" t="s">
        <v>23</v>
      </c>
      <c r="I59" s="11405"/>
      <c r="J59" s="11406"/>
      <c r="K59" s="11407"/>
    </row>
    <row r="60" ht="22.5" customHeight="1">
      <c r="A60" s="11408" t="s">
        <v>639</v>
      </c>
      <c r="B60" s="11409" t="s">
        <v>640</v>
      </c>
      <c r="C60" s="11410" t="s">
        <v>79</v>
      </c>
      <c r="D60" s="346">
        <v>0</v>
      </c>
      <c r="E60" s="11411"/>
      <c r="F60" s="11412"/>
      <c r="G60" s="11413"/>
      <c r="H60" s="11414"/>
      <c r="I60" s="11415"/>
      <c r="J60" s="11416"/>
      <c r="K60" s="11417"/>
    </row>
    <row r="61" ht="22.5" customHeight="1">
      <c r="A61" s="11418"/>
      <c r="B61" s="11419"/>
      <c r="C61" s="11420" t="s">
        <v>80</v>
      </c>
      <c r="D61" s="681">
        <v>0</v>
      </c>
      <c r="E61" s="11421"/>
      <c r="F61" s="11422"/>
      <c r="G61" s="11423"/>
      <c r="H61" s="11424"/>
      <c r="I61" s="11425"/>
      <c r="J61" s="11426"/>
      <c r="K61" s="11427"/>
    </row>
    <row r="62" ht="22.5" customHeight="1">
      <c r="A62" s="11428"/>
      <c r="B62" s="11429"/>
      <c r="C62" s="11430" t="s">
        <v>641</v>
      </c>
      <c r="D62" s="692">
        <f>IF(D56=0,0,D61/D56*100)</f>
        <v>0</v>
      </c>
      <c r="E62" s="11431" t="s">
        <v>22</v>
      </c>
      <c r="F62" s="11432">
        <v>50</v>
      </c>
      <c r="G62" s="11433">
        <v>90</v>
      </c>
      <c r="H62" s="11434" t="s">
        <v>23</v>
      </c>
      <c r="I62" s="11435"/>
      <c r="J62" s="11436"/>
      <c r="K62" s="11437"/>
    </row>
    <row r="63" ht="22.5" customHeight="1">
      <c r="A63" s="11438"/>
      <c r="B63" s="11439"/>
      <c r="C63" s="11440" t="s">
        <v>81</v>
      </c>
      <c r="D63" s="681">
        <f>IF(D60=0,0,D61/D60*100)</f>
        <v>0</v>
      </c>
      <c r="E63" s="11441" t="s">
        <v>22</v>
      </c>
      <c r="F63" s="11442">
        <v>95</v>
      </c>
      <c r="G63" s="11443">
        <v>105</v>
      </c>
      <c r="H63" s="11444" t="s">
        <v>23</v>
      </c>
      <c r="I63" s="11445"/>
      <c r="J63" s="11446"/>
      <c r="K63" s="11447"/>
    </row>
    <row r="64" ht="22.5" customHeight="1">
      <c r="A64" s="11448"/>
      <c r="B64" s="11449"/>
      <c r="C64" s="11450" t="s">
        <v>82</v>
      </c>
      <c r="D64" s="692">
        <v>0</v>
      </c>
      <c r="E64" s="11451"/>
      <c r="F64" s="11452"/>
      <c r="G64" s="11453"/>
      <c r="H64" s="11454"/>
      <c r="I64" s="11455"/>
      <c r="J64" s="11456"/>
      <c r="K64" s="11457"/>
    </row>
    <row r="65" ht="22.5" customHeight="1">
      <c r="A65" s="11458"/>
      <c r="B65" s="11459"/>
      <c r="C65" s="11460" t="s">
        <v>83</v>
      </c>
      <c r="D65" s="346">
        <f>IF(D64=0,0,(D61-D64)/D64*100)</f>
        <v>0</v>
      </c>
      <c r="E65" s="11461" t="s">
        <v>22</v>
      </c>
      <c r="F65" s="11462">
        <v>5</v>
      </c>
      <c r="G65" s="11463">
        <v>20</v>
      </c>
      <c r="H65" s="11464" t="s">
        <v>23</v>
      </c>
      <c r="I65" s="11465"/>
      <c r="J65" s="11466"/>
      <c r="K65" s="11467"/>
    </row>
    <row r="66" ht="22.5" customHeight="1">
      <c r="A66" s="11468" t="s">
        <v>642</v>
      </c>
      <c r="B66" s="11469" t="s">
        <v>643</v>
      </c>
      <c r="C66" s="11470" t="s">
        <v>644</v>
      </c>
      <c r="D66" s="346">
        <v>0</v>
      </c>
      <c r="E66" s="11471"/>
      <c r="F66" s="11472"/>
      <c r="G66" s="11473"/>
      <c r="H66" s="11474"/>
      <c r="I66" s="11475"/>
      <c r="J66" s="11476"/>
      <c r="K66" s="11477"/>
    </row>
    <row r="67" ht="22.5" customHeight="1">
      <c r="A67" s="11478"/>
      <c r="B67" s="11479"/>
      <c r="C67" s="11480" t="s">
        <v>80</v>
      </c>
      <c r="D67" s="346">
        <v>0</v>
      </c>
      <c r="E67" s="11481"/>
      <c r="F67" s="11482"/>
      <c r="G67" s="11483"/>
      <c r="H67" s="11484"/>
      <c r="I67" s="11485"/>
      <c r="J67" s="11486"/>
      <c r="K67" s="11487"/>
    </row>
    <row r="68" ht="22.5" customHeight="1">
      <c r="A68" s="11488"/>
      <c r="B68" s="11489"/>
      <c r="C68" s="11490" t="s">
        <v>81</v>
      </c>
      <c r="D68" s="346">
        <f>IF(D66=0,0,D67/D66*100)</f>
        <v>0</v>
      </c>
      <c r="E68" s="11491" t="s">
        <v>22</v>
      </c>
      <c r="F68" s="11492">
        <v>95</v>
      </c>
      <c r="G68" s="11493">
        <v>105</v>
      </c>
      <c r="H68" s="11494" t="s">
        <v>23</v>
      </c>
      <c r="I68" s="11495"/>
      <c r="J68" s="11496"/>
      <c r="K68" s="11497"/>
    </row>
    <row r="69" ht="22.5" customHeight="1">
      <c r="A69" s="11498"/>
      <c r="B69" s="11499"/>
      <c r="C69" s="11500" t="s">
        <v>82</v>
      </c>
      <c r="D69" s="346">
        <v>0</v>
      </c>
      <c r="E69" s="11501"/>
      <c r="F69" s="11502"/>
      <c r="G69" s="11503"/>
      <c r="H69" s="11504"/>
      <c r="I69" s="11505"/>
      <c r="J69" s="11506"/>
      <c r="K69" s="11507"/>
    </row>
    <row r="70" ht="22.5" customHeight="1">
      <c r="A70" s="11508"/>
      <c r="B70" s="11509"/>
      <c r="C70" s="11510" t="s">
        <v>83</v>
      </c>
      <c r="D70" s="346">
        <f>IF(D69=0,0,D67/D69-1)*100</f>
        <v>0</v>
      </c>
      <c r="E70" s="11511" t="s">
        <v>22</v>
      </c>
      <c r="F70" s="11512">
        <v>0</v>
      </c>
      <c r="G70" s="11513">
        <v>20</v>
      </c>
      <c r="H70" s="11514" t="s">
        <v>23</v>
      </c>
      <c r="I70" s="11515"/>
      <c r="J70" s="11516"/>
      <c r="K70" s="11517"/>
    </row>
    <row r="71" ht="22.5" customHeight="1">
      <c r="A71" s="11518" t="s">
        <v>645</v>
      </c>
      <c r="B71" s="11519" t="s">
        <v>646</v>
      </c>
      <c r="C71" s="11520" t="s">
        <v>79</v>
      </c>
      <c r="D71" s="346">
        <v>0</v>
      </c>
      <c r="E71" s="11521"/>
      <c r="F71" s="11522"/>
      <c r="G71" s="11523"/>
      <c r="H71" s="11524"/>
      <c r="I71" s="11525"/>
      <c r="J71" s="11526"/>
      <c r="K71" s="11527"/>
    </row>
    <row r="72" ht="22.5" customHeight="1">
      <c r="A72" s="11528"/>
      <c r="B72" s="11529"/>
      <c r="C72" s="11530" t="s">
        <v>80</v>
      </c>
      <c r="D72" s="346">
        <v>0</v>
      </c>
      <c r="E72" s="11531"/>
      <c r="F72" s="11532"/>
      <c r="G72" s="11533"/>
      <c r="H72" s="11534"/>
      <c r="I72" s="11535"/>
      <c r="J72" s="11536"/>
      <c r="K72" s="11537"/>
    </row>
    <row r="73" ht="22.5" customHeight="1">
      <c r="A73" s="11538"/>
      <c r="B73" s="11539"/>
      <c r="C73" s="11540" t="s">
        <v>81</v>
      </c>
      <c r="D73" s="346">
        <f>IF(D71=0,0,D72/D71*100)</f>
        <v>0</v>
      </c>
      <c r="E73" s="11541" t="s">
        <v>22</v>
      </c>
      <c r="F73" s="11542">
        <v>95</v>
      </c>
      <c r="G73" s="11543">
        <v>105</v>
      </c>
      <c r="H73" s="11544" t="s">
        <v>23</v>
      </c>
      <c r="I73" s="11545"/>
      <c r="J73" s="11546"/>
      <c r="K73" s="11547"/>
    </row>
    <row r="74" ht="22.5" customHeight="1">
      <c r="A74" s="11548"/>
      <c r="B74" s="11549"/>
      <c r="C74" s="11550" t="s">
        <v>82</v>
      </c>
      <c r="D74" s="346">
        <v>0</v>
      </c>
      <c r="E74" s="11551"/>
      <c r="F74" s="11552"/>
      <c r="G74" s="11553"/>
      <c r="H74" s="11554"/>
      <c r="I74" s="11555"/>
      <c r="J74" s="11556"/>
      <c r="K74" s="11557"/>
    </row>
    <row r="75" ht="22.5" customHeight="1">
      <c r="A75" s="11558"/>
      <c r="B75" s="11559"/>
      <c r="C75" s="11560" t="s">
        <v>83</v>
      </c>
      <c r="D75" s="681">
        <f>IF(D74=0,0,D72/D74-1)*100</f>
        <v>0</v>
      </c>
      <c r="E75" s="11561" t="s">
        <v>22</v>
      </c>
      <c r="F75" s="11562">
        <v>0</v>
      </c>
      <c r="G75" s="11563">
        <v>50</v>
      </c>
      <c r="H75" s="11564" t="s">
        <v>23</v>
      </c>
      <c r="I75" s="11565"/>
      <c r="J75" s="11566"/>
      <c r="K75" s="11567"/>
    </row>
    <row r="76" ht="22.5" customHeight="1">
      <c r="A76" s="11568" t="s">
        <v>99</v>
      </c>
      <c r="B76" s="11569" t="s">
        <v>647</v>
      </c>
      <c r="C76" s="11570" t="s">
        <v>79</v>
      </c>
      <c r="D76" s="692">
        <v>0</v>
      </c>
      <c r="E76" s="11571"/>
      <c r="F76" s="11572"/>
      <c r="G76" s="11573"/>
      <c r="H76" s="11574"/>
      <c r="I76" s="11575"/>
      <c r="J76" s="11576"/>
      <c r="K76" s="11577"/>
    </row>
    <row r="77" ht="22.5" customHeight="1">
      <c r="A77" s="11578"/>
      <c r="B77" s="11579"/>
      <c r="C77" s="11580" t="s">
        <v>80</v>
      </c>
      <c r="D77" s="346">
        <v>0</v>
      </c>
      <c r="E77" s="11581" t="s">
        <v>22</v>
      </c>
      <c r="F77" s="11582">
        <v>0</v>
      </c>
      <c r="G77" s="11583">
        <v>0</v>
      </c>
      <c r="H77" s="11584" t="s">
        <v>23</v>
      </c>
      <c r="I77" s="11585"/>
      <c r="J77" s="11586"/>
      <c r="K77" s="11587"/>
    </row>
    <row r="78" ht="22.5" customHeight="1">
      <c r="A78" s="11588"/>
      <c r="B78" s="11589"/>
      <c r="C78" s="11590" t="s">
        <v>81</v>
      </c>
      <c r="D78" s="346">
        <f>IF(D76=0,0,D77/D76*100)</f>
        <v>0</v>
      </c>
      <c r="E78" s="11591" t="s">
        <v>22</v>
      </c>
      <c r="F78" s="11592">
        <v>95</v>
      </c>
      <c r="G78" s="11593">
        <v>105</v>
      </c>
      <c r="H78" s="11594" t="s">
        <v>23</v>
      </c>
      <c r="I78" s="11595"/>
      <c r="J78" s="11596"/>
      <c r="K78" s="11597"/>
    </row>
    <row r="79" ht="22.5" customHeight="1">
      <c r="A79" s="11598" t="s">
        <v>108</v>
      </c>
      <c r="B79" s="11599" t="s">
        <v>78</v>
      </c>
      <c r="C79" s="11600" t="s">
        <v>79</v>
      </c>
      <c r="D79" s="346">
        <v>0</v>
      </c>
      <c r="E79" s="11601"/>
      <c r="F79" s="11602"/>
      <c r="G79" s="11603"/>
      <c r="H79" s="11604"/>
      <c r="I79" s="11605"/>
      <c r="J79" s="11606"/>
      <c r="K79" s="11607"/>
    </row>
    <row r="80" ht="22.5" customHeight="1">
      <c r="A80" s="11608"/>
      <c r="B80" s="11609"/>
      <c r="C80" s="11610" t="s">
        <v>80</v>
      </c>
      <c r="D80" s="346">
        <v>0</v>
      </c>
      <c r="E80" s="11611"/>
      <c r="F80" s="11612"/>
      <c r="G80" s="11613"/>
      <c r="H80" s="11614"/>
      <c r="I80" s="11615"/>
      <c r="J80" s="11616"/>
      <c r="K80" s="11617"/>
    </row>
    <row r="81" ht="22.5" customHeight="1">
      <c r="A81" s="11618"/>
      <c r="B81" s="11619"/>
      <c r="C81" s="11620" t="s">
        <v>81</v>
      </c>
      <c r="D81" s="346">
        <f>IF(D79=0,0,D80/D79*100)</f>
        <v>0</v>
      </c>
      <c r="E81" s="11621" t="s">
        <v>22</v>
      </c>
      <c r="F81" s="11622">
        <v>95</v>
      </c>
      <c r="G81" s="11623">
        <v>105</v>
      </c>
      <c r="H81" s="11624" t="s">
        <v>23</v>
      </c>
      <c r="I81" s="11625"/>
      <c r="J81" s="11626"/>
      <c r="K81" s="11627"/>
    </row>
    <row r="82" ht="22.5" customHeight="1">
      <c r="A82" s="11628"/>
      <c r="B82" s="11629"/>
      <c r="C82" s="11630" t="s">
        <v>82</v>
      </c>
      <c r="D82" s="346">
        <v>0</v>
      </c>
      <c r="E82" s="11631"/>
      <c r="F82" s="11632"/>
      <c r="G82" s="11633"/>
      <c r="H82" s="11634"/>
      <c r="I82" s="11635"/>
      <c r="J82" s="11636"/>
      <c r="K82" s="11637"/>
    </row>
    <row r="83" ht="22.5" customHeight="1">
      <c r="A83" s="11638"/>
      <c r="B83" s="11639"/>
      <c r="C83" s="11640" t="s">
        <v>83</v>
      </c>
      <c r="D83" s="346">
        <f>IF(D82=0,0,(D80-D82)/D82*100)</f>
        <v>0</v>
      </c>
      <c r="E83" s="11641" t="s">
        <v>22</v>
      </c>
      <c r="F83" s="11642">
        <v>-10</v>
      </c>
      <c r="G83" s="11643">
        <v>20</v>
      </c>
      <c r="H83" s="11644" t="s">
        <v>23</v>
      </c>
      <c r="I83" s="11645"/>
      <c r="J83" s="11646"/>
      <c r="K83" s="11647"/>
    </row>
    <row r="84" ht="22.5" customHeight="1">
      <c r="A84" s="11648" t="s">
        <v>648</v>
      </c>
      <c r="B84" s="11649" t="s">
        <v>649</v>
      </c>
      <c r="C84" s="11650" t="s">
        <v>79</v>
      </c>
      <c r="D84" s="346">
        <v>0</v>
      </c>
      <c r="E84" s="11651"/>
      <c r="F84" s="11652"/>
      <c r="G84" s="11653"/>
      <c r="H84" s="11654"/>
      <c r="I84" s="11655"/>
      <c r="J84" s="11656"/>
      <c r="K84" s="11657"/>
    </row>
    <row r="85" ht="22.5" customHeight="1">
      <c r="A85" s="11658"/>
      <c r="B85" s="11659"/>
      <c r="C85" s="11660" t="s">
        <v>80</v>
      </c>
      <c r="D85" s="346">
        <v>0</v>
      </c>
      <c r="E85" s="11661"/>
      <c r="F85" s="11662"/>
      <c r="G85" s="11663"/>
      <c r="H85" s="11664"/>
      <c r="I85" s="11665"/>
      <c r="J85" s="11666"/>
      <c r="K85" s="11667"/>
    </row>
    <row r="86" ht="22.5" customHeight="1">
      <c r="A86" s="11668"/>
      <c r="B86" s="11669"/>
      <c r="C86" s="11670" t="s">
        <v>81</v>
      </c>
      <c r="D86" s="346">
        <f>IF(D84=0,0,D85/D84*100)</f>
        <v>0</v>
      </c>
      <c r="E86" s="11671" t="s">
        <v>22</v>
      </c>
      <c r="F86" s="11672">
        <v>95</v>
      </c>
      <c r="G86" s="11673">
        <v>105</v>
      </c>
      <c r="H86" s="11674" t="s">
        <v>23</v>
      </c>
      <c r="I86" s="11675"/>
      <c r="J86" s="11676"/>
      <c r="K86" s="11677"/>
    </row>
    <row r="87" ht="22.5" customHeight="1">
      <c r="A87" s="11678"/>
      <c r="B87" s="11679"/>
      <c r="C87" s="11680" t="s">
        <v>82</v>
      </c>
      <c r="D87" s="346">
        <v>0</v>
      </c>
      <c r="E87" s="11681"/>
      <c r="F87" s="11682"/>
      <c r="G87" s="11683"/>
      <c r="H87" s="11684"/>
      <c r="I87" s="11685"/>
      <c r="J87" s="11686"/>
      <c r="K87" s="11687"/>
    </row>
    <row r="88" ht="22.5" customHeight="1">
      <c r="A88" s="11688"/>
      <c r="B88" s="11689"/>
      <c r="C88" s="11690" t="s">
        <v>83</v>
      </c>
      <c r="D88" s="346">
        <f>IF(D87=0,0,(D85-D87)/D87*100)</f>
        <v>0</v>
      </c>
      <c r="E88" s="11691" t="s">
        <v>22</v>
      </c>
      <c r="F88" s="11692">
        <v>-10</v>
      </c>
      <c r="G88" s="11693">
        <v>20</v>
      </c>
      <c r="H88" s="11694" t="s">
        <v>23</v>
      </c>
      <c r="I88" s="11695"/>
      <c r="J88" s="11696"/>
      <c r="K88" s="11697"/>
    </row>
    <row r="89" ht="22.5" customHeight="1">
      <c r="A89" s="11698" t="s">
        <v>650</v>
      </c>
      <c r="B89" s="11699" t="s">
        <v>651</v>
      </c>
      <c r="C89" s="11700" t="s">
        <v>79</v>
      </c>
      <c r="D89" s="346">
        <v>0</v>
      </c>
      <c r="E89" s="11701"/>
      <c r="F89" s="11702"/>
      <c r="G89" s="11703"/>
      <c r="H89" s="11704"/>
      <c r="I89" s="11705"/>
      <c r="J89" s="11706"/>
      <c r="K89" s="11707"/>
    </row>
    <row r="90" ht="22.5" customHeight="1">
      <c r="A90" s="11708"/>
      <c r="B90" s="11709"/>
      <c r="C90" s="11710" t="s">
        <v>80</v>
      </c>
      <c r="D90" s="346">
        <v>0</v>
      </c>
      <c r="E90" s="11711"/>
      <c r="F90" s="11712"/>
      <c r="G90" s="11713"/>
      <c r="H90" s="11714"/>
      <c r="I90" s="11715"/>
      <c r="J90" s="11716"/>
      <c r="K90" s="11717"/>
    </row>
    <row r="91" ht="22.5" customHeight="1">
      <c r="A91" s="11718"/>
      <c r="B91" s="11719"/>
      <c r="C91" s="11720" t="s">
        <v>81</v>
      </c>
      <c r="D91" s="346">
        <f>IF(D89=0,0,D90/D89*100)</f>
        <v>0</v>
      </c>
      <c r="E91" s="11721" t="s">
        <v>22</v>
      </c>
      <c r="F91" s="11722">
        <v>95</v>
      </c>
      <c r="G91" s="11723">
        <v>105</v>
      </c>
      <c r="H91" s="11724" t="s">
        <v>23</v>
      </c>
      <c r="I91" s="11725"/>
      <c r="J91" s="11726"/>
      <c r="K91" s="11727"/>
    </row>
    <row r="92" ht="22.5" customHeight="1">
      <c r="A92" s="11728"/>
      <c r="B92" s="11729"/>
      <c r="C92" s="11730" t="s">
        <v>82</v>
      </c>
      <c r="D92" s="346">
        <v>0</v>
      </c>
      <c r="E92" s="11731"/>
      <c r="F92" s="11732"/>
      <c r="G92" s="11733"/>
      <c r="H92" s="11734"/>
      <c r="I92" s="11735"/>
      <c r="J92" s="11736"/>
      <c r="K92" s="11737"/>
    </row>
    <row r="93" ht="22.5" customHeight="1">
      <c r="A93" s="11738"/>
      <c r="B93" s="11739"/>
      <c r="C93" s="11740" t="s">
        <v>83</v>
      </c>
      <c r="D93" s="346">
        <f>IF(D92=0,0,(D90-D92)/D92*100)</f>
        <v>0</v>
      </c>
      <c r="E93" s="11741" t="s">
        <v>22</v>
      </c>
      <c r="F93" s="11742">
        <v>-10</v>
      </c>
      <c r="G93" s="11743">
        <v>20</v>
      </c>
      <c r="H93" s="11744" t="s">
        <v>23</v>
      </c>
      <c r="I93" s="11745"/>
      <c r="J93" s="11746"/>
      <c r="K93" s="11747"/>
    </row>
    <row r="94" ht="22.5" customHeight="1">
      <c r="A94" s="11748" t="s">
        <v>652</v>
      </c>
      <c r="B94" s="11749" t="s">
        <v>653</v>
      </c>
      <c r="C94" s="11750" t="s">
        <v>79</v>
      </c>
      <c r="D94" s="346">
        <v>0</v>
      </c>
      <c r="E94" s="11751"/>
      <c r="F94" s="11752"/>
      <c r="G94" s="11753"/>
      <c r="H94" s="11754"/>
      <c r="I94" s="11755"/>
      <c r="J94" s="11756"/>
      <c r="K94" s="11757"/>
    </row>
    <row r="95" ht="22.5" customHeight="1">
      <c r="A95" s="11758"/>
      <c r="B95" s="11759"/>
      <c r="C95" s="11760" t="s">
        <v>80</v>
      </c>
      <c r="D95" s="346">
        <v>0</v>
      </c>
      <c r="E95" s="11761"/>
      <c r="F95" s="11762"/>
      <c r="G95" s="11763"/>
      <c r="H95" s="11764"/>
      <c r="I95" s="11765"/>
      <c r="J95" s="11766"/>
      <c r="K95" s="11767"/>
    </row>
    <row r="96" ht="22.5" customHeight="1">
      <c r="A96" s="11768"/>
      <c r="B96" s="11769"/>
      <c r="C96" s="11770" t="s">
        <v>81</v>
      </c>
      <c r="D96" s="346">
        <f>IF(D94=0,0,D95/D94)*100</f>
        <v>0</v>
      </c>
      <c r="E96" s="11771" t="s">
        <v>22</v>
      </c>
      <c r="F96" s="11772">
        <v>95</v>
      </c>
      <c r="G96" s="11773">
        <v>105</v>
      </c>
      <c r="H96" s="11774" t="s">
        <v>23</v>
      </c>
      <c r="I96" s="11775"/>
      <c r="J96" s="11776"/>
      <c r="K96" s="11777"/>
    </row>
    <row r="97" ht="22.5" customHeight="1">
      <c r="A97" s="11778"/>
      <c r="B97" s="11779"/>
      <c r="C97" s="11780" t="s">
        <v>82</v>
      </c>
      <c r="D97" s="346">
        <v>0</v>
      </c>
      <c r="E97" s="11781"/>
      <c r="F97" s="11782"/>
      <c r="G97" s="11783"/>
      <c r="H97" s="11784"/>
      <c r="I97" s="11785"/>
      <c r="J97" s="11786"/>
      <c r="K97" s="11787"/>
    </row>
    <row r="98" ht="22.5" customHeight="1">
      <c r="A98" s="11788"/>
      <c r="B98" s="11789"/>
      <c r="C98" s="11790" t="s">
        <v>83</v>
      </c>
      <c r="D98" s="346">
        <f>IF(D97=0,0,D95/D97-1)*100</f>
        <v>0</v>
      </c>
      <c r="E98" s="11791" t="s">
        <v>22</v>
      </c>
      <c r="F98" s="11792">
        <v>-10</v>
      </c>
      <c r="G98" s="11793">
        <v>20</v>
      </c>
      <c r="H98" s="11794" t="s">
        <v>23</v>
      </c>
      <c r="I98" s="11795"/>
      <c r="J98" s="11796"/>
      <c r="K98" s="11797"/>
    </row>
    <row r="99" ht="22.5" customHeight="1">
      <c r="A99" s="11798" t="s">
        <v>654</v>
      </c>
      <c r="B99" s="11799" t="s">
        <v>655</v>
      </c>
      <c r="C99" s="11800" t="s">
        <v>79</v>
      </c>
      <c r="D99" s="346">
        <v>0</v>
      </c>
      <c r="E99" s="11801"/>
      <c r="F99" s="11802"/>
      <c r="G99" s="11803"/>
      <c r="H99" s="11804"/>
      <c r="I99" s="11805"/>
      <c r="J99" s="11806"/>
      <c r="K99" s="11807"/>
    </row>
    <row r="100" ht="22.5" customHeight="1">
      <c r="A100" s="11808"/>
      <c r="B100" s="11809"/>
      <c r="C100" s="11810" t="s">
        <v>80</v>
      </c>
      <c r="D100" s="346">
        <v>0</v>
      </c>
      <c r="E100" s="11811"/>
      <c r="F100" s="11812"/>
      <c r="G100" s="11813"/>
      <c r="H100" s="11814"/>
      <c r="I100" s="11815"/>
      <c r="J100" s="11816"/>
      <c r="K100" s="11817"/>
    </row>
    <row r="101" ht="22.5" customHeight="1">
      <c r="A101" s="11818"/>
      <c r="B101" s="11819"/>
      <c r="C101" s="11820" t="s">
        <v>81</v>
      </c>
      <c r="D101" s="346">
        <f>IF(D99=0,0,D100/D99*100)</f>
        <v>0</v>
      </c>
      <c r="E101" s="11821" t="s">
        <v>22</v>
      </c>
      <c r="F101" s="11822">
        <v>95</v>
      </c>
      <c r="G101" s="11823">
        <v>105</v>
      </c>
      <c r="H101" s="11824" t="s">
        <v>23</v>
      </c>
      <c r="I101" s="11825"/>
      <c r="J101" s="11826"/>
      <c r="K101" s="11827"/>
    </row>
    <row r="102" ht="22.5" customHeight="1">
      <c r="A102" s="11828"/>
      <c r="B102" s="11829"/>
      <c r="C102" s="11830" t="s">
        <v>82</v>
      </c>
      <c r="D102" s="346">
        <v>0</v>
      </c>
      <c r="E102" s="11831"/>
      <c r="F102" s="11832"/>
      <c r="G102" s="11833"/>
      <c r="H102" s="11834"/>
      <c r="I102" s="11835"/>
      <c r="J102" s="11836"/>
      <c r="K102" s="11837"/>
    </row>
    <row r="103" ht="22.5" customHeight="1">
      <c r="A103" s="11838"/>
      <c r="B103" s="11839"/>
      <c r="C103" s="11840" t="s">
        <v>83</v>
      </c>
      <c r="D103" s="346">
        <f>IF(D102=0,0,D100/D102-1)*100</f>
        <v>0</v>
      </c>
      <c r="E103" s="11841" t="s">
        <v>22</v>
      </c>
      <c r="F103" s="11842">
        <v>-10</v>
      </c>
      <c r="G103" s="11843">
        <v>20</v>
      </c>
      <c r="H103" s="11844" t="s">
        <v>23</v>
      </c>
      <c r="I103" s="11845"/>
      <c r="J103" s="11846"/>
      <c r="K103" s="11847"/>
    </row>
    <row r="104" ht="22.5" customHeight="1">
      <c r="A104" s="11848" t="s">
        <v>656</v>
      </c>
      <c r="B104" s="11849" t="s">
        <v>657</v>
      </c>
      <c r="C104" s="11850" t="s">
        <v>79</v>
      </c>
      <c r="D104" s="346">
        <v>0</v>
      </c>
      <c r="E104" s="11851"/>
      <c r="F104" s="11852"/>
      <c r="G104" s="11853"/>
      <c r="H104" s="11854"/>
      <c r="I104" s="11855"/>
      <c r="J104" s="11856"/>
      <c r="K104" s="11857"/>
    </row>
    <row r="105" ht="22.5" customHeight="1">
      <c r="A105" s="11858"/>
      <c r="B105" s="11859"/>
      <c r="C105" s="11860" t="s">
        <v>80</v>
      </c>
      <c r="D105" s="346">
        <v>0</v>
      </c>
      <c r="E105" s="11861"/>
      <c r="F105" s="11862"/>
      <c r="G105" s="11863"/>
      <c r="H105" s="11864"/>
      <c r="I105" s="11865"/>
      <c r="J105" s="11866"/>
      <c r="K105" s="11867"/>
    </row>
    <row r="106" ht="22.5" customHeight="1">
      <c r="A106" s="11868"/>
      <c r="B106" s="11869"/>
      <c r="C106" s="11870" t="s">
        <v>81</v>
      </c>
      <c r="D106" s="346">
        <f>IF(D104=0,0,D105/D104)*100</f>
        <v>0</v>
      </c>
      <c r="E106" s="11871" t="s">
        <v>22</v>
      </c>
      <c r="F106" s="11872">
        <v>95</v>
      </c>
      <c r="G106" s="11873">
        <v>105</v>
      </c>
      <c r="H106" s="11874" t="s">
        <v>23</v>
      </c>
      <c r="I106" s="11875"/>
      <c r="J106" s="11876"/>
      <c r="K106" s="11877"/>
    </row>
    <row r="107" ht="22.5" customHeight="1">
      <c r="A107" s="11878"/>
      <c r="B107" s="11879"/>
      <c r="C107" s="11880" t="s">
        <v>82</v>
      </c>
      <c r="D107" s="346">
        <v>0</v>
      </c>
      <c r="E107" s="11881"/>
      <c r="F107" s="11882"/>
      <c r="G107" s="11883"/>
      <c r="H107" s="11884"/>
      <c r="I107" s="11885"/>
      <c r="J107" s="11886"/>
      <c r="K107" s="11887"/>
    </row>
    <row r="108" ht="22.5" customHeight="1">
      <c r="A108" s="11888"/>
      <c r="B108" s="11889"/>
      <c r="C108" s="11890" t="s">
        <v>83</v>
      </c>
      <c r="D108" s="346">
        <f>IF(D107=0,0,D105/D107-1)*100</f>
        <v>0</v>
      </c>
      <c r="E108" s="11891" t="s">
        <v>22</v>
      </c>
      <c r="F108" s="11892">
        <v>-10</v>
      </c>
      <c r="G108" s="11893">
        <v>20</v>
      </c>
      <c r="H108" s="11894" t="s">
        <v>23</v>
      </c>
      <c r="I108" s="11895"/>
      <c r="J108" s="11896"/>
      <c r="K108" s="11897"/>
    </row>
    <row r="109" ht="22.5" customHeight="1">
      <c r="A109" s="11898" t="s">
        <v>658</v>
      </c>
      <c r="B109" s="11899" t="s">
        <v>659</v>
      </c>
      <c r="C109" s="11900" t="s">
        <v>79</v>
      </c>
      <c r="D109" s="346">
        <v>0</v>
      </c>
      <c r="E109" s="11901"/>
      <c r="F109" s="11902"/>
      <c r="G109" s="11903"/>
      <c r="H109" s="11904"/>
      <c r="I109" s="11905"/>
      <c r="J109" s="11906"/>
      <c r="K109" s="11907"/>
    </row>
    <row r="110" ht="22.5" customHeight="1">
      <c r="A110" s="11908"/>
      <c r="B110" s="11909"/>
      <c r="C110" s="11910" t="s">
        <v>80</v>
      </c>
      <c r="D110" s="346">
        <v>0</v>
      </c>
      <c r="E110" s="11911"/>
      <c r="F110" s="11912"/>
      <c r="G110" s="11913"/>
      <c r="H110" s="11914"/>
      <c r="I110" s="11915"/>
      <c r="J110" s="11916"/>
      <c r="K110" s="11917"/>
    </row>
    <row r="111" ht="22.5" customHeight="1">
      <c r="A111" s="11918"/>
      <c r="B111" s="11919"/>
      <c r="C111" s="11920" t="s">
        <v>81</v>
      </c>
      <c r="D111" s="346">
        <f>IF(D109=0,0,D110/D109)*100</f>
        <v>0</v>
      </c>
      <c r="E111" s="11921" t="s">
        <v>22</v>
      </c>
      <c r="F111" s="11922">
        <v>95</v>
      </c>
      <c r="G111" s="11923">
        <v>105</v>
      </c>
      <c r="H111" s="11924" t="s">
        <v>23</v>
      </c>
      <c r="I111" s="11925"/>
      <c r="J111" s="11926"/>
      <c r="K111" s="11927"/>
    </row>
    <row r="112" ht="22.5" customHeight="1">
      <c r="A112" s="11928"/>
      <c r="B112" s="11929"/>
      <c r="C112" s="11930" t="s">
        <v>660</v>
      </c>
      <c r="D112" s="346">
        <v>0</v>
      </c>
      <c r="E112" s="11931" t="s">
        <v>22</v>
      </c>
      <c r="F112" s="11932">
        <v>0</v>
      </c>
      <c r="G112" s="11933">
        <v>3</v>
      </c>
      <c r="H112" s="11934" t="s">
        <v>23</v>
      </c>
      <c r="I112" s="11935"/>
      <c r="J112" s="11936"/>
      <c r="K112" s="11937"/>
    </row>
    <row r="113" ht="22.5" customHeight="1">
      <c r="A113" s="11938"/>
      <c r="B113" s="11939"/>
      <c r="C113" s="11940" t="s">
        <v>82</v>
      </c>
      <c r="D113" s="346">
        <v>0</v>
      </c>
      <c r="E113" s="11941"/>
      <c r="F113" s="11942"/>
      <c r="G113" s="11943"/>
      <c r="H113" s="11944"/>
      <c r="I113" s="11945"/>
      <c r="J113" s="11946"/>
      <c r="K113" s="11947"/>
    </row>
    <row r="114" ht="22.5" customHeight="1">
      <c r="A114" s="11948"/>
      <c r="B114" s="11949"/>
      <c r="C114" s="11950" t="s">
        <v>83</v>
      </c>
      <c r="D114" s="681">
        <f>IF(D113=0,0,D110/D113-1)*100</f>
        <v>0</v>
      </c>
      <c r="E114" s="11951" t="s">
        <v>22</v>
      </c>
      <c r="F114" s="11952">
        <v>-10</v>
      </c>
      <c r="G114" s="11953">
        <v>20</v>
      </c>
      <c r="H114" s="11954" t="s">
        <v>23</v>
      </c>
      <c r="I114" s="11955"/>
      <c r="J114" s="11956"/>
      <c r="K114" s="11957"/>
    </row>
    <row r="115" ht="22.5" customHeight="1">
      <c r="A115" s="11958" t="s">
        <v>661</v>
      </c>
      <c r="B115" s="11959" t="s">
        <v>662</v>
      </c>
      <c r="C115" s="11960" t="s">
        <v>79</v>
      </c>
      <c r="D115" s="692">
        <v>0</v>
      </c>
      <c r="E115" s="11961"/>
      <c r="F115" s="11962"/>
      <c r="G115" s="11963"/>
      <c r="H115" s="11964"/>
      <c r="I115" s="11965"/>
      <c r="J115" s="11966"/>
      <c r="K115" s="11967"/>
    </row>
    <row r="116" ht="22.5" customHeight="1">
      <c r="A116" s="11968"/>
      <c r="B116" s="11969"/>
      <c r="C116" s="11970" t="s">
        <v>80</v>
      </c>
      <c r="D116" s="346">
        <v>0</v>
      </c>
      <c r="E116" s="11971"/>
      <c r="F116" s="11972"/>
      <c r="G116" s="11973"/>
      <c r="H116" s="11974"/>
      <c r="I116" s="11975"/>
      <c r="J116" s="11976"/>
      <c r="K116" s="11977"/>
    </row>
    <row r="117" ht="22.5" customHeight="1">
      <c r="A117" s="11978"/>
      <c r="B117" s="11979"/>
      <c r="C117" s="11980" t="s">
        <v>81</v>
      </c>
      <c r="D117" s="346">
        <f>IF(D115=0,0,D116/D115)*100</f>
        <v>0</v>
      </c>
      <c r="E117" s="11981" t="s">
        <v>22</v>
      </c>
      <c r="F117" s="11982">
        <v>95</v>
      </c>
      <c r="G117" s="11983">
        <v>105</v>
      </c>
      <c r="H117" s="11984" t="s">
        <v>23</v>
      </c>
      <c r="I117" s="11985"/>
      <c r="J117" s="11986"/>
      <c r="K117" s="11987"/>
    </row>
    <row r="118" ht="22.5" customHeight="1">
      <c r="A118" s="11988"/>
      <c r="B118" s="11989"/>
      <c r="C118" s="11990" t="s">
        <v>82</v>
      </c>
      <c r="D118" s="346">
        <v>0</v>
      </c>
      <c r="E118" s="11991"/>
      <c r="F118" s="11992"/>
      <c r="G118" s="11993"/>
      <c r="H118" s="11994"/>
      <c r="I118" s="11995"/>
      <c r="J118" s="11996"/>
      <c r="K118" s="11997"/>
    </row>
    <row r="119" ht="22.5" customHeight="1">
      <c r="A119" s="11998"/>
      <c r="B119" s="11999"/>
      <c r="C119" s="12000" t="s">
        <v>83</v>
      </c>
      <c r="D119" s="681">
        <f>IF(D118=0,0,D116/D118-1)*100</f>
        <v>0</v>
      </c>
      <c r="E119" s="12001" t="s">
        <v>22</v>
      </c>
      <c r="F119" s="12002">
        <v>-10</v>
      </c>
      <c r="G119" s="12003">
        <v>20</v>
      </c>
      <c r="H119" s="12004" t="s">
        <v>23</v>
      </c>
      <c r="I119" s="12005"/>
      <c r="J119" s="12006"/>
      <c r="K119" s="12007"/>
    </row>
    <row r="120" ht="22.5" customHeight="1">
      <c r="A120" s="12008" t="s">
        <v>117</v>
      </c>
      <c r="B120" s="12009" t="s">
        <v>118</v>
      </c>
      <c r="C120" s="12010" t="s">
        <v>119</v>
      </c>
      <c r="D120" s="692">
        <v>0</v>
      </c>
      <c r="E120" s="12011" t="s">
        <v>22</v>
      </c>
      <c r="F120" s="12012">
        <v>0</v>
      </c>
      <c r="G120" s="12013"/>
      <c r="H120" s="12014" t="s">
        <v>23</v>
      </c>
      <c r="I120" s="12015"/>
      <c r="J120" s="12016"/>
      <c r="K120" s="12017"/>
    </row>
    <row r="121" ht="22.5" customHeight="1">
      <c r="A121" s="12018"/>
      <c r="B121" s="12019"/>
      <c r="C121" s="12020" t="s">
        <v>120</v>
      </c>
      <c r="D121" s="346">
        <v>0</v>
      </c>
      <c r="E121" s="12021" t="s">
        <v>22</v>
      </c>
      <c r="F121" s="12022">
        <v>0</v>
      </c>
      <c r="G121" s="12023"/>
      <c r="H121" s="12024" t="s">
        <v>23</v>
      </c>
      <c r="I121" s="12025"/>
      <c r="J121" s="12026"/>
      <c r="K121" s="12027"/>
    </row>
    <row r="122" ht="22.5" customHeight="1">
      <c r="A122" s="12028"/>
      <c r="B122" s="12029"/>
      <c r="C122" s="12030" t="s">
        <v>121</v>
      </c>
      <c r="D122" s="346">
        <f>IF(D80=0,0,D121/D80*12)</f>
        <v>0</v>
      </c>
      <c r="E122" s="12031" t="s">
        <v>22</v>
      </c>
      <c r="F122" s="12032">
        <v>6</v>
      </c>
      <c r="G122" s="12033"/>
      <c r="H122" s="12034" t="s">
        <v>23</v>
      </c>
      <c r="I122" s="12035"/>
      <c r="J122" s="12036"/>
      <c r="K122" s="12037"/>
    </row>
    <row r="123" ht="22.5" customHeight="1">
      <c r="A123" s="12038" t="s">
        <v>663</v>
      </c>
      <c r="B123" s="12039" t="s">
        <v>664</v>
      </c>
      <c r="C123" s="12040" t="s">
        <v>665</v>
      </c>
      <c r="D123" s="346">
        <v>0</v>
      </c>
      <c r="E123" s="12041" t="s">
        <v>22</v>
      </c>
      <c r="F123" s="12042">
        <v>0</v>
      </c>
      <c r="G123" s="12043">
        <v>0</v>
      </c>
      <c r="H123" s="12044" t="s">
        <v>23</v>
      </c>
      <c r="I123" s="12045"/>
      <c r="J123" s="12046"/>
      <c r="K123" s="12047"/>
    </row>
    <row r="124" ht="22.5" customHeight="1">
      <c r="A124" s="12048"/>
      <c r="B124" s="12049"/>
      <c r="C124" s="12050" t="s">
        <v>125</v>
      </c>
      <c r="D124" s="346">
        <v>0</v>
      </c>
      <c r="E124" s="12051" t="s">
        <v>22</v>
      </c>
      <c r="F124" s="12052">
        <v>0</v>
      </c>
      <c r="G124" s="12053">
        <v>0</v>
      </c>
      <c r="H124" s="12054" t="s">
        <v>23</v>
      </c>
      <c r="I124" s="12055"/>
      <c r="J124" s="12056"/>
      <c r="K124" s="12057"/>
    </row>
    <row r="125" ht="22.5" customHeight="1">
      <c r="A125" s="12058" t="s">
        <v>122</v>
      </c>
      <c r="B125" s="12059"/>
      <c r="C125" s="12060"/>
      <c r="D125" s="12061"/>
      <c r="E125" s="12062"/>
      <c r="F125" s="12063"/>
      <c r="G125" s="12064"/>
      <c r="H125" s="12065"/>
      <c r="I125" s="12066"/>
      <c r="J125" s="12067"/>
      <c r="K125" s="12068"/>
    </row>
    <row r="126" ht="22.5" customHeight="1">
      <c r="A126" s="12069" t="s">
        <v>123</v>
      </c>
      <c r="B126" s="12070" t="s">
        <v>666</v>
      </c>
      <c r="C126" s="12071" t="s">
        <v>125</v>
      </c>
      <c r="D126" s="1562">
        <v>0</v>
      </c>
      <c r="E126" s="12072"/>
      <c r="F126" s="12073"/>
      <c r="G126" s="12074"/>
      <c r="H126" s="12075"/>
      <c r="I126" s="12076"/>
      <c r="J126" s="12077"/>
      <c r="K126" s="12078"/>
    </row>
    <row r="127" ht="22.5" customHeight="1">
      <c r="A127" s="12079"/>
      <c r="B127" s="12080"/>
      <c r="C127" s="12081" t="s">
        <v>126</v>
      </c>
      <c r="D127" s="1562">
        <v>0</v>
      </c>
      <c r="E127" s="12082"/>
      <c r="F127" s="12083"/>
      <c r="G127" s="12084"/>
      <c r="H127" s="12085"/>
      <c r="I127" s="12086"/>
      <c r="J127" s="12087"/>
      <c r="K127" s="12088"/>
    </row>
    <row r="128" ht="22.5" customHeight="1">
      <c r="A128" s="12089"/>
      <c r="B128" s="12090"/>
      <c r="C128" s="12091" t="s">
        <v>83</v>
      </c>
      <c r="D128" s="1562">
        <f>IF(D127=0,0,(D126-D127)/D127*100)</f>
        <v>0</v>
      </c>
      <c r="E128" s="12092" t="s">
        <v>22</v>
      </c>
      <c r="F128" s="12093">
        <v>0</v>
      </c>
      <c r="G128" s="12094">
        <v>10</v>
      </c>
      <c r="H128" s="12095" t="s">
        <v>23</v>
      </c>
      <c r="I128" s="12096"/>
      <c r="J128" s="12097"/>
      <c r="K128" s="12098"/>
    </row>
    <row r="129" ht="22.5" customHeight="1">
      <c r="A129" s="12099"/>
      <c r="B129" s="12100"/>
      <c r="C129" s="12101" t="s">
        <v>131</v>
      </c>
      <c r="D129" s="4112">
        <v>0</v>
      </c>
      <c r="E129" s="12102" t="s">
        <v>22</v>
      </c>
      <c r="F129" s="12103">
        <f>IF(D126&lt;=D127,D126,D127)</f>
        <v>0</v>
      </c>
      <c r="G129" s="12104">
        <f>IF(D126&gt;=D127,D126,D127)</f>
        <v>0</v>
      </c>
      <c r="H129" s="12105" t="s">
        <v>23</v>
      </c>
      <c r="I129" s="12106"/>
      <c r="J129" s="12107"/>
      <c r="K129" s="12108"/>
    </row>
    <row r="130" ht="22.5" customHeight="1">
      <c r="A130" s="12109" t="s">
        <v>667</v>
      </c>
      <c r="B130" s="12110" t="s">
        <v>668</v>
      </c>
      <c r="C130" s="12111" t="s">
        <v>125</v>
      </c>
      <c r="D130" s="4112">
        <v>0</v>
      </c>
      <c r="E130" s="12112"/>
      <c r="F130" s="12113"/>
      <c r="G130" s="12114"/>
      <c r="H130" s="12115"/>
      <c r="I130" s="12116"/>
      <c r="J130" s="12117"/>
      <c r="K130" s="12118"/>
    </row>
    <row r="131" ht="22.5" customHeight="1">
      <c r="A131" s="12119"/>
      <c r="B131" s="12120"/>
      <c r="C131" s="12121" t="s">
        <v>453</v>
      </c>
      <c r="D131" s="703">
        <f>IF(D126=0,0,D130/D126*100)</f>
        <v>0</v>
      </c>
      <c r="E131" s="12122" t="s">
        <v>22</v>
      </c>
      <c r="F131" s="12123">
        <v>5</v>
      </c>
      <c r="G131" s="12124">
        <v>50</v>
      </c>
      <c r="H131" s="12125" t="s">
        <v>23</v>
      </c>
      <c r="I131" s="12126"/>
      <c r="J131" s="12127"/>
      <c r="K131" s="12128"/>
    </row>
    <row r="132" ht="22.5" customHeight="1">
      <c r="A132" s="12129"/>
      <c r="B132" s="12130"/>
      <c r="C132" s="12131" t="s">
        <v>126</v>
      </c>
      <c r="D132" s="4112">
        <v>0</v>
      </c>
      <c r="E132" s="12132"/>
      <c r="F132" s="12133"/>
      <c r="G132" s="12134"/>
      <c r="H132" s="12135"/>
      <c r="I132" s="12136"/>
      <c r="J132" s="12137"/>
      <c r="K132" s="12138"/>
    </row>
    <row r="133" ht="22.5" customHeight="1">
      <c r="A133" s="12139"/>
      <c r="B133" s="12140"/>
      <c r="C133" s="12141" t="s">
        <v>83</v>
      </c>
      <c r="D133" s="703">
        <f>IF(D132=0,0,(D130-D132)/D132*100)</f>
        <v>0</v>
      </c>
      <c r="E133" s="12142" t="s">
        <v>22</v>
      </c>
      <c r="F133" s="12143">
        <v>0</v>
      </c>
      <c r="G133" s="12144">
        <v>10</v>
      </c>
      <c r="H133" s="12145" t="s">
        <v>23</v>
      </c>
      <c r="I133" s="12146"/>
      <c r="J133" s="12147"/>
      <c r="K133" s="12148"/>
    </row>
    <row r="134" ht="22.5" customHeight="1">
      <c r="A134" s="12149" t="s">
        <v>669</v>
      </c>
      <c r="B134" s="12150" t="s">
        <v>670</v>
      </c>
      <c r="C134" s="12151" t="s">
        <v>125</v>
      </c>
      <c r="D134" s="4112">
        <v>0</v>
      </c>
      <c r="E134" s="12152"/>
      <c r="F134" s="12153"/>
      <c r="G134" s="12154"/>
      <c r="H134" s="12155"/>
      <c r="I134" s="12156"/>
      <c r="J134" s="12157"/>
      <c r="K134" s="12158"/>
    </row>
    <row r="135" ht="22.5" customHeight="1">
      <c r="A135" s="12159"/>
      <c r="B135" s="12160"/>
      <c r="C135" s="12161" t="s">
        <v>126</v>
      </c>
      <c r="D135" s="4112">
        <v>0</v>
      </c>
      <c r="E135" s="12162"/>
      <c r="F135" s="12163"/>
      <c r="G135" s="12164"/>
      <c r="H135" s="12165"/>
      <c r="I135" s="12166"/>
      <c r="J135" s="12167"/>
      <c r="K135" s="12168"/>
    </row>
    <row r="136" ht="22.5" customHeight="1">
      <c r="A136" s="12169"/>
      <c r="B136" s="12170"/>
      <c r="C136" s="12171" t="s">
        <v>83</v>
      </c>
      <c r="D136" s="4204">
        <f>IF(D135=0,0,D134/D135-1)*100</f>
        <v>0</v>
      </c>
      <c r="E136" s="12172" t="s">
        <v>22</v>
      </c>
      <c r="F136" s="12173">
        <v>0</v>
      </c>
      <c r="G136" s="12174">
        <v>20</v>
      </c>
      <c r="H136" s="12175" t="s">
        <v>23</v>
      </c>
      <c r="I136" s="12176"/>
      <c r="J136" s="12177"/>
      <c r="K136" s="12178"/>
    </row>
    <row r="137" ht="27.75" customHeight="1">
      <c r="A137" s="12179" t="s">
        <v>148</v>
      </c>
      <c r="B137" s="12180" t="s">
        <v>671</v>
      </c>
      <c r="C137" s="12181" t="s">
        <v>125</v>
      </c>
      <c r="D137" s="1886">
        <v>0</v>
      </c>
      <c r="E137" s="12182"/>
      <c r="F137" s="12183"/>
      <c r="G137" s="12184"/>
      <c r="H137" s="12185"/>
      <c r="I137" s="12186"/>
      <c r="J137" s="12187"/>
      <c r="K137" s="12188"/>
    </row>
    <row r="138" ht="26.25" customHeight="1">
      <c r="A138" s="12189"/>
      <c r="B138" s="12190"/>
      <c r="C138" s="12191" t="s">
        <v>126</v>
      </c>
      <c r="D138" s="4112">
        <v>0</v>
      </c>
      <c r="E138" s="12192"/>
      <c r="F138" s="12193"/>
      <c r="G138" s="12194"/>
      <c r="H138" s="12195"/>
      <c r="I138" s="12196"/>
      <c r="J138" s="12197"/>
      <c r="K138" s="12198"/>
    </row>
    <row r="139" ht="29.25" customHeight="1">
      <c r="A139" s="12199"/>
      <c r="B139" s="12200"/>
      <c r="C139" s="12201" t="s">
        <v>83</v>
      </c>
      <c r="D139" s="346">
        <f>IF(D138=0,0,D137/D138-1)*100</f>
        <v>0</v>
      </c>
      <c r="E139" s="12202" t="s">
        <v>22</v>
      </c>
      <c r="F139" s="12203">
        <v>0</v>
      </c>
      <c r="G139" s="12204">
        <v>10</v>
      </c>
      <c r="H139" s="12205" t="s">
        <v>23</v>
      </c>
      <c r="I139" s="12206"/>
      <c r="J139" s="12207"/>
      <c r="K139" s="12208"/>
    </row>
    <row r="140" ht="33" customHeight="1">
      <c r="A140" s="12209"/>
      <c r="B140" s="12210"/>
      <c r="C140" s="12211" t="s">
        <v>131</v>
      </c>
      <c r="D140" s="1562">
        <v>0</v>
      </c>
      <c r="E140" s="12212" t="s">
        <v>22</v>
      </c>
      <c r="F140" s="12213">
        <f>IF(D137&lt;=D138,D137,D138)</f>
        <v>0</v>
      </c>
      <c r="G140" s="12214">
        <f>IF(D138&gt;=D137,D138,D137)</f>
        <v>0</v>
      </c>
      <c r="H140" s="12215" t="s">
        <v>23</v>
      </c>
      <c r="I140" s="12216"/>
      <c r="J140" s="12217"/>
      <c r="K140" s="12218"/>
    </row>
    <row r="141" ht="22.5" customHeight="1">
      <c r="A141" s="12219" t="s">
        <v>672</v>
      </c>
      <c r="B141" s="12220" t="s">
        <v>673</v>
      </c>
      <c r="C141" s="12221" t="s">
        <v>125</v>
      </c>
      <c r="D141" s="1562">
        <v>0</v>
      </c>
      <c r="E141" s="12222"/>
      <c r="F141" s="12223"/>
      <c r="G141" s="12224"/>
      <c r="H141" s="12225"/>
      <c r="I141" s="12226"/>
      <c r="J141" s="12227"/>
      <c r="K141" s="12228"/>
    </row>
    <row r="142" ht="22.5" customHeight="1">
      <c r="A142" s="12229"/>
      <c r="B142" s="12230"/>
      <c r="C142" s="12231" t="s">
        <v>126</v>
      </c>
      <c r="D142" s="4112">
        <v>0</v>
      </c>
      <c r="E142" s="12232"/>
      <c r="F142" s="12233"/>
      <c r="G142" s="12234"/>
      <c r="H142" s="12235"/>
      <c r="I142" s="12236"/>
      <c r="J142" s="12237"/>
      <c r="K142" s="12238"/>
    </row>
    <row r="143" ht="22.5" customHeight="1">
      <c r="A143" s="12239"/>
      <c r="B143" s="12240"/>
      <c r="C143" s="12241" t="s">
        <v>83</v>
      </c>
      <c r="D143" s="346">
        <f>IF(D142=0,0,D141/D142-1)*100</f>
        <v>0</v>
      </c>
      <c r="E143" s="12242" t="s">
        <v>22</v>
      </c>
      <c r="F143" s="12243">
        <v>0</v>
      </c>
      <c r="G143" s="12244">
        <v>10</v>
      </c>
      <c r="H143" s="12245" t="s">
        <v>23</v>
      </c>
      <c r="I143" s="12246"/>
      <c r="J143" s="12247"/>
      <c r="K143" s="12248"/>
    </row>
    <row r="144" ht="22.5" customHeight="1">
      <c r="A144" s="12249"/>
      <c r="B144" s="12250"/>
      <c r="C144" s="12251" t="s">
        <v>131</v>
      </c>
      <c r="D144" s="12252">
        <v>0</v>
      </c>
      <c r="E144" s="12253" t="s">
        <v>22</v>
      </c>
      <c r="F144" s="12254">
        <f>IF(D141&lt;=D142,D141,D142)</f>
        <v>0</v>
      </c>
      <c r="G144" s="12255">
        <f>IF(D142&gt;=D141,D142,D141)</f>
        <v>0</v>
      </c>
      <c r="H144" s="12256" t="s">
        <v>23</v>
      </c>
      <c r="I144" s="12257"/>
      <c r="J144" s="12258"/>
      <c r="K144" s="12259"/>
    </row>
    <row r="145" ht="22.5" customHeight="1">
      <c r="A145" s="12260" t="s">
        <v>362</v>
      </c>
      <c r="B145" s="12261" t="s">
        <v>674</v>
      </c>
      <c r="C145" s="12262" t="s">
        <v>80</v>
      </c>
      <c r="D145" s="692">
        <v>0</v>
      </c>
      <c r="E145" s="12263"/>
      <c r="F145" s="12264"/>
      <c r="G145" s="12265"/>
      <c r="H145" s="12266"/>
      <c r="I145" s="12267"/>
      <c r="J145" s="12268"/>
      <c r="K145" s="12269"/>
    </row>
    <row r="146" ht="22.5" customHeight="1">
      <c r="A146" s="12270"/>
      <c r="B146" s="12271"/>
      <c r="C146" s="12272" t="s">
        <v>82</v>
      </c>
      <c r="D146" s="346">
        <v>0</v>
      </c>
      <c r="E146" s="12273"/>
      <c r="F146" s="12274"/>
      <c r="G146" s="12275"/>
      <c r="H146" s="12276"/>
      <c r="I146" s="12277"/>
      <c r="J146" s="12278"/>
      <c r="K146" s="12279"/>
    </row>
    <row r="147" ht="22.5" customHeight="1">
      <c r="A147" s="12280"/>
      <c r="B147" s="12281"/>
      <c r="C147" s="12282" t="s">
        <v>83</v>
      </c>
      <c r="D147" s="346">
        <f>IF(D146=0,0,D145/D146-1)*100</f>
        <v>0</v>
      </c>
      <c r="E147" s="12283" t="s">
        <v>22</v>
      </c>
      <c r="F147" s="12284">
        <v>5</v>
      </c>
      <c r="G147" s="12285">
        <v>20</v>
      </c>
      <c r="H147" s="12286" t="s">
        <v>23</v>
      </c>
      <c r="I147" s="12287"/>
      <c r="J147" s="12288"/>
      <c r="K147" s="12289"/>
    </row>
    <row r="148" ht="22.5" customHeight="1">
      <c r="A148" s="12290" t="s">
        <v>675</v>
      </c>
      <c r="B148" s="12291" t="s">
        <v>676</v>
      </c>
      <c r="C148" s="12292" t="s">
        <v>125</v>
      </c>
      <c r="D148" s="346">
        <v>0</v>
      </c>
      <c r="E148" s="12293"/>
      <c r="F148" s="12294"/>
      <c r="G148" s="12295"/>
      <c r="H148" s="12296"/>
      <c r="I148" s="12297"/>
      <c r="J148" s="12298"/>
      <c r="K148" s="12299"/>
    </row>
    <row r="149" ht="24" customHeight="1">
      <c r="A149" s="12300"/>
      <c r="B149" s="12301"/>
      <c r="C149" s="12302" t="s">
        <v>82</v>
      </c>
      <c r="D149" s="346">
        <v>0</v>
      </c>
      <c r="E149" s="12303"/>
      <c r="F149" s="12304"/>
      <c r="G149" s="12305"/>
      <c r="H149" s="12306"/>
      <c r="I149" s="12307"/>
      <c r="J149" s="12308"/>
      <c r="K149" s="12309"/>
    </row>
    <row r="150" ht="24" customHeight="1">
      <c r="A150" s="12310"/>
      <c r="B150" s="12311"/>
      <c r="C150" s="12312" t="s">
        <v>83</v>
      </c>
      <c r="D150" s="346">
        <f>IF(D149=0,0,D148/D149-1)*100</f>
        <v>0</v>
      </c>
      <c r="E150" s="12313" t="s">
        <v>22</v>
      </c>
      <c r="F150" s="12314">
        <v>-20</v>
      </c>
      <c r="G150" s="12315">
        <v>10</v>
      </c>
      <c r="H150" s="12316" t="s">
        <v>23</v>
      </c>
      <c r="I150" s="12317"/>
      <c r="J150" s="12318"/>
      <c r="K150" s="12319"/>
    </row>
    <row r="151" ht="24" customHeight="1">
      <c r="A151" s="12320"/>
      <c r="B151" s="12321"/>
      <c r="C151" s="12322" t="s">
        <v>677</v>
      </c>
      <c r="D151" s="346">
        <f>IF(D152+D156+D159=0,0,D148/(D152+D156+D159)*100)</f>
        <v>0</v>
      </c>
      <c r="E151" s="12323" t="s">
        <v>22</v>
      </c>
      <c r="F151" s="12324">
        <v>50</v>
      </c>
      <c r="G151" s="12325">
        <v>99</v>
      </c>
      <c r="H151" s="12326" t="s">
        <v>23</v>
      </c>
      <c r="I151" s="12327"/>
      <c r="J151" s="12328"/>
      <c r="K151" s="12329"/>
    </row>
    <row r="152" ht="24" customHeight="1">
      <c r="A152" s="12330" t="s">
        <v>678</v>
      </c>
      <c r="B152" s="12331" t="s">
        <v>679</v>
      </c>
      <c r="C152" s="12332" t="s">
        <v>125</v>
      </c>
      <c r="D152" s="1562">
        <v>0</v>
      </c>
      <c r="E152" s="12333"/>
      <c r="F152" s="12334"/>
      <c r="G152" s="12335"/>
      <c r="H152" s="12336"/>
      <c r="I152" s="12337"/>
      <c r="J152" s="12338"/>
      <c r="K152" s="12339"/>
    </row>
    <row r="153" ht="24" customHeight="1">
      <c r="A153" s="12340"/>
      <c r="B153" s="12341"/>
      <c r="C153" s="12342" t="s">
        <v>82</v>
      </c>
      <c r="D153" s="1562">
        <v>0</v>
      </c>
      <c r="E153" s="12343"/>
      <c r="F153" s="12344"/>
      <c r="G153" s="12345"/>
      <c r="H153" s="12346"/>
      <c r="I153" s="12347"/>
      <c r="J153" s="12348"/>
      <c r="K153" s="12349"/>
    </row>
    <row r="154" ht="24" customHeight="1">
      <c r="A154" s="12350"/>
      <c r="B154" s="12351"/>
      <c r="C154" s="12352" t="s">
        <v>83</v>
      </c>
      <c r="D154" s="346">
        <f>IF(D153=0,0,D152/D153-1)*100</f>
        <v>0</v>
      </c>
      <c r="E154" s="12353" t="s">
        <v>22</v>
      </c>
      <c r="F154" s="12354">
        <v>-20</v>
      </c>
      <c r="G154" s="12355">
        <v>10</v>
      </c>
      <c r="H154" s="12356" t="s">
        <v>23</v>
      </c>
      <c r="I154" s="12357"/>
      <c r="J154" s="12358"/>
      <c r="K154" s="12359"/>
    </row>
    <row r="155" ht="24" customHeight="1">
      <c r="A155" s="12360"/>
      <c r="B155" s="12361"/>
      <c r="C155" s="12362" t="s">
        <v>680</v>
      </c>
      <c r="D155" s="346">
        <f>IF(D148=0,0,D152/D148*100)</f>
        <v>0</v>
      </c>
      <c r="E155" s="12363" t="s">
        <v>22</v>
      </c>
      <c r="F155" s="12364">
        <v>60</v>
      </c>
      <c r="G155" s="12365">
        <v>99</v>
      </c>
      <c r="H155" s="12366" t="s">
        <v>23</v>
      </c>
      <c r="I155" s="12367"/>
      <c r="J155" s="12368"/>
      <c r="K155" s="12369"/>
    </row>
    <row r="156" ht="24" customHeight="1">
      <c r="A156" s="12370" t="s">
        <v>681</v>
      </c>
      <c r="B156" s="12371" t="s">
        <v>682</v>
      </c>
      <c r="C156" s="12372" t="s">
        <v>125</v>
      </c>
      <c r="D156" s="1562">
        <v>0</v>
      </c>
      <c r="E156" s="12373"/>
      <c r="F156" s="12374"/>
      <c r="G156" s="12375"/>
      <c r="H156" s="12376"/>
      <c r="I156" s="12377"/>
      <c r="J156" s="12378"/>
      <c r="K156" s="12379"/>
    </row>
    <row r="157" ht="24" customHeight="1">
      <c r="A157" s="12380"/>
      <c r="B157" s="12381"/>
      <c r="C157" s="12382" t="s">
        <v>82</v>
      </c>
      <c r="D157" s="1562">
        <v>0</v>
      </c>
      <c r="E157" s="12383"/>
      <c r="F157" s="12384"/>
      <c r="G157" s="12385"/>
      <c r="H157" s="12386"/>
      <c r="I157" s="12387"/>
      <c r="J157" s="12388"/>
      <c r="K157" s="12389"/>
    </row>
    <row r="158" ht="24" customHeight="1">
      <c r="A158" s="12390"/>
      <c r="B158" s="12391"/>
      <c r="C158" s="12392" t="s">
        <v>83</v>
      </c>
      <c r="D158" s="346">
        <f>IF(D157=0,0,D156/D157-1)*100</f>
        <v>0</v>
      </c>
      <c r="E158" s="12393" t="s">
        <v>22</v>
      </c>
      <c r="F158" s="12394">
        <v>-20</v>
      </c>
      <c r="G158" s="12395">
        <v>10</v>
      </c>
      <c r="H158" s="12396" t="s">
        <v>23</v>
      </c>
      <c r="I158" s="12397"/>
      <c r="J158" s="12398"/>
      <c r="K158" s="12399"/>
    </row>
    <row r="159" ht="24" customHeight="1">
      <c r="A159" s="12400" t="s">
        <v>683</v>
      </c>
      <c r="B159" s="12401" t="s">
        <v>684</v>
      </c>
      <c r="C159" s="12402" t="s">
        <v>125</v>
      </c>
      <c r="D159" s="1562">
        <v>0</v>
      </c>
      <c r="E159" s="12403"/>
      <c r="F159" s="12404"/>
      <c r="G159" s="12405"/>
      <c r="H159" s="12406"/>
      <c r="I159" s="12407"/>
      <c r="J159" s="12408"/>
      <c r="K159" s="12409"/>
    </row>
    <row r="160" ht="24" customHeight="1">
      <c r="A160" s="12410"/>
      <c r="B160" s="12411"/>
      <c r="C160" s="12412" t="s">
        <v>82</v>
      </c>
      <c r="D160" s="1562">
        <v>0</v>
      </c>
      <c r="E160" s="12413"/>
      <c r="F160" s="12414"/>
      <c r="G160" s="12415"/>
      <c r="H160" s="12416"/>
      <c r="I160" s="12417"/>
      <c r="J160" s="12418"/>
      <c r="K160" s="12419"/>
    </row>
    <row r="161" ht="24" customHeight="1">
      <c r="A161" s="12420"/>
      <c r="B161" s="12421"/>
      <c r="C161" s="12422" t="s">
        <v>83</v>
      </c>
      <c r="D161" s="346">
        <f>IF(D160=0,0,D159/D160-1)*100</f>
        <v>0</v>
      </c>
      <c r="E161" s="12423" t="s">
        <v>22</v>
      </c>
      <c r="F161" s="12424">
        <v>-20</v>
      </c>
      <c r="G161" s="12425">
        <v>10</v>
      </c>
      <c r="H161" s="12426" t="s">
        <v>23</v>
      </c>
      <c r="I161" s="12427"/>
      <c r="J161" s="12428"/>
      <c r="K161" s="12429"/>
    </row>
    <row r="162" ht="24" customHeight="1">
      <c r="A162" s="12430" t="s">
        <v>685</v>
      </c>
      <c r="B162" s="12431" t="s">
        <v>686</v>
      </c>
      <c r="C162" s="12432" t="s">
        <v>125</v>
      </c>
      <c r="D162" s="1562">
        <v>0</v>
      </c>
      <c r="E162" s="12433"/>
      <c r="F162" s="12434"/>
      <c r="G162" s="12435"/>
      <c r="H162" s="12436"/>
      <c r="I162" s="12437"/>
      <c r="J162" s="12438"/>
      <c r="K162" s="12439"/>
    </row>
    <row r="163" ht="24" customHeight="1">
      <c r="A163" s="12440"/>
      <c r="B163" s="12441"/>
      <c r="C163" s="12442" t="s">
        <v>82</v>
      </c>
      <c r="D163" s="1562">
        <v>0</v>
      </c>
      <c r="E163" s="12443"/>
      <c r="F163" s="12444"/>
      <c r="G163" s="12445"/>
      <c r="H163" s="12446"/>
      <c r="I163" s="12447"/>
      <c r="J163" s="12448"/>
      <c r="K163" s="12449"/>
    </row>
    <row r="164" ht="24" customHeight="1">
      <c r="A164" s="12450"/>
      <c r="B164" s="12451"/>
      <c r="C164" s="12452" t="s">
        <v>83</v>
      </c>
      <c r="D164" s="681">
        <f>IF(D163=0,0,D162/D163-1)*100</f>
        <v>0</v>
      </c>
      <c r="E164" s="12453" t="s">
        <v>22</v>
      </c>
      <c r="F164" s="12454">
        <v>-20</v>
      </c>
      <c r="G164" s="12455">
        <v>10</v>
      </c>
      <c r="H164" s="12456" t="s">
        <v>23</v>
      </c>
      <c r="I164" s="12457"/>
      <c r="J164" s="12458"/>
      <c r="K164" s="12459"/>
    </row>
    <row r="165" ht="24" customHeight="1">
      <c r="A165" s="12460" t="s">
        <v>161</v>
      </c>
      <c r="B165" s="12461"/>
      <c r="C165" s="12462"/>
      <c r="D165" s="12463"/>
      <c r="E165" s="12464"/>
      <c r="F165" s="12465"/>
      <c r="G165" s="12466"/>
      <c r="H165" s="12467"/>
      <c r="I165" s="12468"/>
      <c r="J165" s="12469"/>
      <c r="K165" s="12470"/>
    </row>
    <row r="166" ht="57" customHeight="1">
      <c r="A166" s="12471" t="s">
        <v>687</v>
      </c>
      <c r="B166" s="12472" t="s">
        <v>688</v>
      </c>
      <c r="C166" s="12473" t="s">
        <v>164</v>
      </c>
      <c r="D166" s="346">
        <f>IF((D126-D130)-D134=0,0,D141/((D126-D130)-D134))*100</f>
        <v>0</v>
      </c>
      <c r="E166" s="12474" t="s">
        <v>22</v>
      </c>
      <c r="F166" s="12475">
        <v>90</v>
      </c>
      <c r="G166" s="12476">
        <v>100</v>
      </c>
      <c r="H166" s="12477" t="s">
        <v>23</v>
      </c>
      <c r="I166" s="12478"/>
      <c r="J166" s="12479"/>
      <c r="K166" s="12480"/>
    </row>
    <row r="167" ht="24" customHeight="1">
      <c r="A167" s="12481" t="s">
        <v>167</v>
      </c>
      <c r="B167" s="12482" t="s">
        <v>689</v>
      </c>
      <c r="C167" s="12483" t="s">
        <v>80</v>
      </c>
      <c r="D167" s="346">
        <f>IF(D141=0,0,D145/D144)</f>
        <v>0</v>
      </c>
      <c r="E167" s="12484" t="s">
        <v>22</v>
      </c>
      <c r="F167" s="12485">
        <v>0</v>
      </c>
      <c r="G167" s="12486">
        <v>0</v>
      </c>
      <c r="H167" s="12487" t="s">
        <v>23</v>
      </c>
      <c r="I167" s="12488"/>
      <c r="J167" s="12489"/>
      <c r="K167" s="12490"/>
    </row>
    <row r="168" ht="24" customHeight="1">
      <c r="A168" s="12491"/>
      <c r="B168" s="12492"/>
      <c r="C168" s="12493" t="s">
        <v>82</v>
      </c>
      <c r="D168" s="346">
        <v>0</v>
      </c>
      <c r="E168" s="12494"/>
      <c r="F168" s="12495"/>
      <c r="G168" s="12496"/>
      <c r="H168" s="12497"/>
      <c r="I168" s="12498"/>
      <c r="J168" s="12499"/>
      <c r="K168" s="12500"/>
    </row>
    <row r="169" ht="24" customHeight="1">
      <c r="A169" s="12501"/>
      <c r="B169" s="12502"/>
      <c r="C169" s="12503" t="s">
        <v>83</v>
      </c>
      <c r="D169" s="346">
        <f>IF(D168=0,0,D167/D168-1)*100</f>
        <v>0</v>
      </c>
      <c r="E169" s="12504" t="s">
        <v>22</v>
      </c>
      <c r="F169" s="12505">
        <v>5</v>
      </c>
      <c r="G169" s="12506">
        <v>20</v>
      </c>
      <c r="H169" s="12507" t="s">
        <v>23</v>
      </c>
      <c r="I169" s="12508"/>
      <c r="J169" s="12509"/>
      <c r="K169" s="12510"/>
    </row>
    <row r="170" ht="24" customHeight="1">
      <c r="A170" s="12511" t="s">
        <v>173</v>
      </c>
      <c r="B170" s="12512" t="s">
        <v>598</v>
      </c>
      <c r="C170" s="12513" t="s">
        <v>80</v>
      </c>
      <c r="D170" s="346">
        <v>0</v>
      </c>
      <c r="E170" s="12514" t="s">
        <v>22</v>
      </c>
      <c r="F170" s="12515">
        <v>0.5</v>
      </c>
      <c r="G170" s="12516">
        <v>3.1</v>
      </c>
      <c r="H170" s="12517" t="s">
        <v>23</v>
      </c>
      <c r="I170" s="12518"/>
      <c r="J170" s="12519"/>
      <c r="K170" s="12520"/>
    </row>
    <row r="171" ht="24" customHeight="1">
      <c r="A171" s="12521"/>
      <c r="B171" s="12522"/>
      <c r="C171" s="12523" t="s">
        <v>82</v>
      </c>
      <c r="D171" s="346">
        <v>0</v>
      </c>
      <c r="E171" s="12524"/>
      <c r="F171" s="12525"/>
      <c r="G171" s="12526"/>
      <c r="H171" s="12527"/>
      <c r="I171" s="12528"/>
      <c r="J171" s="12529"/>
      <c r="K171" s="12530"/>
    </row>
    <row r="172" ht="24" customHeight="1">
      <c r="A172" s="12531" t="s">
        <v>690</v>
      </c>
      <c r="B172" s="12532" t="s">
        <v>691</v>
      </c>
      <c r="C172" s="12533" t="s">
        <v>80</v>
      </c>
      <c r="D172" s="346">
        <f>IF(D148=0,0,D85/D148)</f>
        <v>0</v>
      </c>
      <c r="E172" s="12534"/>
      <c r="F172" s="12535"/>
      <c r="G172" s="12536"/>
      <c r="H172" s="12537"/>
      <c r="I172" s="12538"/>
      <c r="J172" s="12539"/>
      <c r="K172" s="12540"/>
    </row>
    <row r="173" ht="24" customHeight="1">
      <c r="A173" s="12541"/>
      <c r="B173" s="12542"/>
      <c r="C173" s="12543" t="s">
        <v>82</v>
      </c>
      <c r="D173" s="346">
        <f>IF(D149=0,0,D87/D149)</f>
        <v>0</v>
      </c>
      <c r="E173" s="12544"/>
      <c r="F173" s="12545"/>
      <c r="G173" s="12546"/>
      <c r="H173" s="12547"/>
      <c r="I173" s="12548"/>
      <c r="J173" s="12549"/>
      <c r="K173" s="12550"/>
    </row>
    <row r="174" ht="24" customHeight="1">
      <c r="A174" s="12551"/>
      <c r="B174" s="12552"/>
      <c r="C174" s="12553" t="s">
        <v>83</v>
      </c>
      <c r="D174" s="346">
        <f>IF(D173=0,0,D172/D173-1)*100</f>
        <v>0</v>
      </c>
      <c r="E174" s="12554" t="s">
        <v>22</v>
      </c>
      <c r="F174" s="12555">
        <v>-5</v>
      </c>
      <c r="G174" s="12556">
        <v>10</v>
      </c>
      <c r="H174" s="12557" t="s">
        <v>23</v>
      </c>
      <c r="I174" s="12558"/>
      <c r="J174" s="12559"/>
      <c r="K174" s="12560"/>
    </row>
    <row r="175" ht="24" customHeight="1">
      <c r="A175" s="12561" t="s">
        <v>692</v>
      </c>
      <c r="B175" s="12562" t="s">
        <v>693</v>
      </c>
      <c r="C175" s="12563" t="s">
        <v>80</v>
      </c>
      <c r="D175" s="346">
        <f>IF(D152=0,0,D90/D152)</f>
        <v>0</v>
      </c>
      <c r="E175" s="12564" t="s">
        <v>22</v>
      </c>
      <c r="F175" s="12565">
        <v>5000</v>
      </c>
      <c r="G175" s="12566">
        <v>30000</v>
      </c>
      <c r="H175" s="12567" t="s">
        <v>23</v>
      </c>
      <c r="I175" s="12568"/>
      <c r="J175" s="12569"/>
      <c r="K175" s="12570"/>
    </row>
    <row r="176" ht="24" customHeight="1">
      <c r="A176" s="12571"/>
      <c r="B176" s="12572"/>
      <c r="C176" s="12573" t="s">
        <v>82</v>
      </c>
      <c r="D176" s="346">
        <f>IF(D153=0,0,D92/D153)</f>
        <v>0</v>
      </c>
      <c r="E176" s="12574"/>
      <c r="F176" s="12575"/>
      <c r="G176" s="12576"/>
      <c r="H176" s="12577"/>
      <c r="I176" s="12578"/>
      <c r="J176" s="12579"/>
      <c r="K176" s="12580"/>
    </row>
    <row r="177" ht="24" customHeight="1">
      <c r="A177" s="12581"/>
      <c r="B177" s="12582"/>
      <c r="C177" s="12583" t="s">
        <v>83</v>
      </c>
      <c r="D177" s="346">
        <f>IF(D176=0,0,D175/D176-1)*100</f>
        <v>0</v>
      </c>
      <c r="E177" s="12584" t="s">
        <v>22</v>
      </c>
      <c r="F177" s="12585">
        <v>-5</v>
      </c>
      <c r="G177" s="12586">
        <v>10</v>
      </c>
      <c r="H177" s="12587" t="s">
        <v>23</v>
      </c>
      <c r="I177" s="12588"/>
      <c r="J177" s="12589"/>
      <c r="K177" s="12590"/>
    </row>
    <row r="178" ht="24" customHeight="1">
      <c r="A178" s="12591" t="s">
        <v>694</v>
      </c>
      <c r="B178" s="12592" t="s">
        <v>695</v>
      </c>
      <c r="C178" s="12593" t="s">
        <v>80</v>
      </c>
      <c r="D178" s="346">
        <f>IF(D156=0,0,D95/D156)</f>
        <v>0</v>
      </c>
      <c r="E178" s="12594" t="s">
        <v>22</v>
      </c>
      <c r="F178" s="12595">
        <v>30000</v>
      </c>
      <c r="G178" s="12596">
        <v>70000</v>
      </c>
      <c r="H178" s="12597" t="s">
        <v>23</v>
      </c>
      <c r="I178" s="12598"/>
      <c r="J178" s="12599"/>
      <c r="K178" s="12600"/>
    </row>
    <row r="179" ht="24" customHeight="1">
      <c r="A179" s="12601"/>
      <c r="B179" s="12602"/>
      <c r="C179" s="12603" t="s">
        <v>82</v>
      </c>
      <c r="D179" s="346">
        <f>IF(D157=0,0,D97/D157)</f>
        <v>0</v>
      </c>
      <c r="E179" s="12604"/>
      <c r="F179" s="12605"/>
      <c r="G179" s="12606"/>
      <c r="H179" s="12607"/>
      <c r="I179" s="12608"/>
      <c r="J179" s="12609"/>
      <c r="K179" s="12610"/>
    </row>
    <row r="180" ht="24" customHeight="1">
      <c r="A180" s="12611"/>
      <c r="B180" s="12612"/>
      <c r="C180" s="12613" t="s">
        <v>83</v>
      </c>
      <c r="D180" s="346">
        <f>IF(D179=0,0,D178/D179-1)*100</f>
        <v>0</v>
      </c>
      <c r="E180" s="12614" t="s">
        <v>22</v>
      </c>
      <c r="F180" s="12615">
        <v>-5</v>
      </c>
      <c r="G180" s="12616">
        <v>10</v>
      </c>
      <c r="H180" s="12617" t="s">
        <v>23</v>
      </c>
      <c r="I180" s="12618"/>
      <c r="J180" s="12619"/>
      <c r="K180" s="12620"/>
    </row>
    <row r="181" ht="24" customHeight="1">
      <c r="A181" s="12621" t="s">
        <v>696</v>
      </c>
      <c r="B181" s="12622" t="s">
        <v>697</v>
      </c>
      <c r="C181" s="12623" t="s">
        <v>80</v>
      </c>
      <c r="D181" s="346">
        <f>IF(D159=0,0,D100/D159)</f>
        <v>0</v>
      </c>
      <c r="E181" s="12624" t="s">
        <v>22</v>
      </c>
      <c r="F181" s="12625">
        <v>700000</v>
      </c>
      <c r="G181" s="12626">
        <v>1300000</v>
      </c>
      <c r="H181" s="12627" t="s">
        <v>23</v>
      </c>
      <c r="I181" s="12628"/>
      <c r="J181" s="12629"/>
      <c r="K181" s="12630"/>
    </row>
    <row r="182" ht="24" customHeight="1">
      <c r="A182" s="12631"/>
      <c r="B182" s="12632"/>
      <c r="C182" s="12633" t="s">
        <v>82</v>
      </c>
      <c r="D182" s="346">
        <f>IF(D160=0,0,D102/D160)</f>
        <v>0</v>
      </c>
      <c r="E182" s="12634"/>
      <c r="F182" s="12635"/>
      <c r="G182" s="12636"/>
      <c r="H182" s="12637"/>
      <c r="I182" s="12638"/>
      <c r="J182" s="12639"/>
      <c r="K182" s="12640"/>
    </row>
    <row r="183" ht="24" customHeight="1">
      <c r="A183" s="12641"/>
      <c r="B183" s="12642"/>
      <c r="C183" s="12643" t="s">
        <v>83</v>
      </c>
      <c r="D183" s="346">
        <f>IF(D182=0,0,D181/D182-1)*100</f>
        <v>0</v>
      </c>
      <c r="E183" s="12644" t="s">
        <v>22</v>
      </c>
      <c r="F183" s="12645">
        <v>-5</v>
      </c>
      <c r="G183" s="12646">
        <v>10</v>
      </c>
      <c r="H183" s="12647" t="s">
        <v>23</v>
      </c>
      <c r="I183" s="12648"/>
      <c r="J183" s="12649"/>
      <c r="K183" s="12650"/>
    </row>
    <row r="184" ht="24" customHeight="1">
      <c r="A184" s="12651" t="s">
        <v>698</v>
      </c>
      <c r="B184" s="12652" t="s">
        <v>693</v>
      </c>
      <c r="C184" s="12653" t="s">
        <v>80</v>
      </c>
      <c r="D184" s="346">
        <f>IF(D162=0,0,D116/D162)</f>
        <v>0</v>
      </c>
      <c r="E184" s="12654" t="s">
        <v>22</v>
      </c>
      <c r="F184" s="12655">
        <v>20000</v>
      </c>
      <c r="G184" s="12656">
        <v>85000</v>
      </c>
      <c r="H184" s="12657" t="s">
        <v>23</v>
      </c>
      <c r="I184" s="12658"/>
      <c r="J184" s="12659"/>
      <c r="K184" s="12660"/>
    </row>
    <row r="185" ht="24" customHeight="1">
      <c r="A185" s="12661"/>
      <c r="B185" s="12662"/>
      <c r="C185" s="12663" t="s">
        <v>82</v>
      </c>
      <c r="D185" s="346">
        <f>IF(D163=0,0,D118/D163)</f>
        <v>0</v>
      </c>
      <c r="E185" s="12664"/>
      <c r="F185" s="12665"/>
      <c r="G185" s="12666"/>
      <c r="H185" s="12667"/>
      <c r="I185" s="12668"/>
      <c r="J185" s="12669"/>
      <c r="K185" s="12670"/>
    </row>
    <row r="186" ht="24" customHeight="1">
      <c r="A186" s="12671"/>
      <c r="B186" s="12672"/>
      <c r="C186" s="12673" t="s">
        <v>83</v>
      </c>
      <c r="D186" s="681">
        <f>IF(D185=0,0,D184/D185-1)*100</f>
        <v>0</v>
      </c>
      <c r="E186" s="12674" t="s">
        <v>22</v>
      </c>
      <c r="F186" s="12675">
        <v>-5</v>
      </c>
      <c r="G186" s="12676">
        <v>10</v>
      </c>
      <c r="H186" s="12677" t="s">
        <v>23</v>
      </c>
      <c r="I186" s="12678"/>
      <c r="J186" s="12679"/>
      <c r="K186" s="12680"/>
    </row>
    <row r="187" ht="24" customHeight="1">
      <c r="A187" s="12681" t="s">
        <v>370</v>
      </c>
      <c r="B187" s="12682" t="s">
        <v>329</v>
      </c>
      <c r="C187" s="12683" t="s">
        <v>330</v>
      </c>
      <c r="D187" s="692">
        <v>0</v>
      </c>
      <c r="E187" s="12684"/>
      <c r="F187" s="12685"/>
      <c r="G187" s="12686"/>
      <c r="H187" s="12687"/>
      <c r="I187" s="12688"/>
      <c r="J187" s="12689"/>
      <c r="K187" s="12690"/>
    </row>
    <row r="188" ht="24" customHeight="1">
      <c r="A188" s="12691"/>
      <c r="B188" s="12692"/>
      <c r="C188" s="12693" t="s">
        <v>331</v>
      </c>
      <c r="D188" s="346">
        <v>0</v>
      </c>
      <c r="E188" s="12694"/>
      <c r="F188" s="12695"/>
      <c r="G188" s="12696"/>
      <c r="H188" s="12697"/>
      <c r="I188" s="12698"/>
      <c r="J188" s="12699"/>
      <c r="K188" s="12700"/>
    </row>
    <row r="189" ht="24" customHeight="1">
      <c r="A189" s="12701"/>
      <c r="B189" s="12702"/>
      <c r="C189" s="12703" t="s">
        <v>332</v>
      </c>
      <c r="D189" s="346">
        <f>IF(D187=0,0,D188/D187*100)</f>
        <v>0</v>
      </c>
      <c r="E189" s="12704" t="s">
        <v>22</v>
      </c>
      <c r="F189" s="12705">
        <v>90</v>
      </c>
      <c r="G189" s="12706">
        <v>110</v>
      </c>
      <c r="H189" s="12707" t="s">
        <v>23</v>
      </c>
      <c r="I189" s="12708"/>
      <c r="J189" s="12709"/>
      <c r="K189" s="12710"/>
    </row>
    <row r="190" ht="24" customHeight="1">
      <c r="A190" s="12711" t="s">
        <v>699</v>
      </c>
      <c r="B190" s="12712" t="s">
        <v>700</v>
      </c>
      <c r="C190" s="12713" t="s">
        <v>80</v>
      </c>
      <c r="D190" s="346">
        <v>0</v>
      </c>
      <c r="E190" s="12714" t="s">
        <v>22</v>
      </c>
      <c r="F190" s="12715">
        <v>0.2</v>
      </c>
      <c r="G190" s="12716">
        <v>1.2</v>
      </c>
      <c r="H190" s="12717" t="s">
        <v>23</v>
      </c>
      <c r="I190" s="12718"/>
      <c r="J190" s="12719"/>
      <c r="K190" s="12720"/>
    </row>
    <row r="191" ht="24" customHeight="1">
      <c r="A191" s="12721"/>
      <c r="B191" s="12722"/>
      <c r="C191" s="12723" t="s">
        <v>82</v>
      </c>
      <c r="D191" s="346">
        <v>0</v>
      </c>
      <c r="E191" s="12724"/>
      <c r="F191" s="12725"/>
      <c r="G191" s="12726"/>
      <c r="H191" s="12727"/>
      <c r="I191" s="12728"/>
      <c r="J191" s="12729"/>
      <c r="K191" s="12730"/>
    </row>
    <row r="192" ht="24" customHeight="1">
      <c r="A192" s="12731"/>
      <c r="B192" s="12732"/>
      <c r="C192" s="12733" t="s">
        <v>188</v>
      </c>
      <c r="D192" s="346">
        <f>D190-D191</f>
        <v>0</v>
      </c>
      <c r="E192" s="12734" t="s">
        <v>22</v>
      </c>
      <c r="F192" s="12735">
        <v>-0.2</v>
      </c>
      <c r="G192" s="12736">
        <v>0.2</v>
      </c>
      <c r="H192" s="12737" t="s">
        <v>23</v>
      </c>
      <c r="I192" s="12738"/>
      <c r="J192" s="12739"/>
      <c r="K192" s="12740"/>
    </row>
    <row r="193" ht="24" customHeight="1">
      <c r="A193" s="12741" t="s">
        <v>701</v>
      </c>
      <c r="B193" s="12742" t="s">
        <v>334</v>
      </c>
      <c r="C193" s="12743" t="s">
        <v>204</v>
      </c>
      <c r="D193" s="346">
        <v>0</v>
      </c>
      <c r="E193" s="12744"/>
      <c r="F193" s="12745"/>
      <c r="G193" s="12746"/>
      <c r="H193" s="12747"/>
      <c r="I193" s="12748"/>
      <c r="J193" s="12749"/>
      <c r="K193" s="12750"/>
    </row>
    <row r="194" ht="24" customHeight="1">
      <c r="A194" s="12751"/>
      <c r="B194" s="12752"/>
      <c r="C194" s="12753" t="s">
        <v>205</v>
      </c>
      <c r="D194" s="346">
        <v>0</v>
      </c>
      <c r="E194" s="12754"/>
      <c r="F194" s="12755"/>
      <c r="G194" s="12756"/>
      <c r="H194" s="12757"/>
      <c r="I194" s="12758"/>
      <c r="J194" s="12759"/>
      <c r="K194" s="12760"/>
    </row>
    <row r="195" ht="24" customHeight="1">
      <c r="A195" s="12761"/>
      <c r="B195" s="12762"/>
      <c r="C195" s="12763" t="s">
        <v>21</v>
      </c>
      <c r="D195" s="681">
        <f>D193-D194</f>
        <v>0</v>
      </c>
      <c r="E195" s="12764" t="s">
        <v>22</v>
      </c>
      <c r="F195" s="12765">
        <v>0</v>
      </c>
      <c r="G195" s="12766">
        <v>0</v>
      </c>
      <c r="H195" s="12767" t="s">
        <v>23</v>
      </c>
      <c r="I195" s="12768"/>
      <c r="J195" s="12769"/>
      <c r="K195" s="12770"/>
    </row>
    <row r="196" ht="24" customHeight="1">
      <c r="A196" s="12771" t="s">
        <v>525</v>
      </c>
      <c r="B196" s="12772"/>
      <c r="C196" s="12773"/>
      <c r="D196" s="12774"/>
      <c r="E196" s="12775"/>
      <c r="F196" s="12776"/>
      <c r="G196" s="12777"/>
      <c r="H196" s="12778"/>
      <c r="I196" s="12779"/>
      <c r="J196" s="12780"/>
      <c r="K196" s="12781"/>
    </row>
    <row r="197" ht="24" customHeight="1">
      <c r="A197" s="12782" t="s">
        <v>526</v>
      </c>
      <c r="B197" s="12783" t="s">
        <v>229</v>
      </c>
      <c r="C197" s="12784" t="s">
        <v>230</v>
      </c>
      <c r="D197" s="346">
        <v>0</v>
      </c>
      <c r="E197" s="12785" t="s">
        <v>22</v>
      </c>
      <c r="F197" s="12786">
        <v>0</v>
      </c>
      <c r="G197" s="12787">
        <v>0</v>
      </c>
      <c r="H197" s="12788" t="s">
        <v>23</v>
      </c>
      <c r="I197" s="12789"/>
      <c r="J197" s="12790"/>
      <c r="K197" s="12791"/>
    </row>
    <row r="198" ht="24" customHeight="1">
      <c r="A198" s="12792"/>
      <c r="B198" s="12793"/>
      <c r="C198" s="12794" t="s">
        <v>231</v>
      </c>
      <c r="D198" s="346">
        <v>0</v>
      </c>
      <c r="E198" s="12795" t="s">
        <v>22</v>
      </c>
      <c r="F198" s="12796">
        <v>0</v>
      </c>
      <c r="G198" s="12797">
        <v>0</v>
      </c>
      <c r="H198" s="12798" t="s">
        <v>23</v>
      </c>
      <c r="I198" s="12799"/>
      <c r="J198" s="12800"/>
      <c r="K198" s="12801"/>
    </row>
    <row r="199" ht="24" customHeight="1">
      <c r="A199" s="12802" t="s">
        <v>527</v>
      </c>
      <c r="B199" s="12803" t="s">
        <v>229</v>
      </c>
      <c r="C199" s="12804" t="s">
        <v>233</v>
      </c>
      <c r="D199" s="346">
        <v>0</v>
      </c>
      <c r="E199" s="12805" t="s">
        <v>22</v>
      </c>
      <c r="F199" s="12806">
        <v>0</v>
      </c>
      <c r="G199" s="12807">
        <v>0</v>
      </c>
      <c r="H199" s="12808" t="s">
        <v>23</v>
      </c>
      <c r="I199" s="12809"/>
      <c r="J199" s="12810"/>
      <c r="K199" s="12811"/>
    </row>
    <row r="200" ht="22.5" customHeight="1">
      <c r="A200" s="12812"/>
      <c r="B200" s="12813"/>
      <c r="C200" s="12814" t="s">
        <v>234</v>
      </c>
      <c r="D200" s="346">
        <v>0</v>
      </c>
      <c r="E200" s="12815" t="s">
        <v>22</v>
      </c>
      <c r="F200" s="12816">
        <v>0</v>
      </c>
      <c r="G200" s="12817">
        <v>0</v>
      </c>
      <c r="H200" s="12818" t="s">
        <v>23</v>
      </c>
      <c r="I200" s="12819"/>
      <c r="J200" s="12820"/>
      <c r="K200" s="12821"/>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6:A18"/>
    <mergeCell ref="B16:B18"/>
    <mergeCell ref="A20:A24"/>
    <mergeCell ref="B20:B24"/>
    <mergeCell ref="A25:A27"/>
    <mergeCell ref="B25:B27"/>
    <mergeCell ref="A28:A30"/>
    <mergeCell ref="B28:B30"/>
    <mergeCell ref="A31:A33"/>
    <mergeCell ref="B31:B33"/>
    <mergeCell ref="A34:A38"/>
    <mergeCell ref="B34:B38"/>
    <mergeCell ref="A39:A43"/>
    <mergeCell ref="B39:B43"/>
    <mergeCell ref="A45:A49"/>
    <mergeCell ref="B45:B49"/>
    <mergeCell ref="A50:A54"/>
    <mergeCell ref="B50:B54"/>
    <mergeCell ref="A55:A59"/>
    <mergeCell ref="B55:B59"/>
    <mergeCell ref="A60:A65"/>
    <mergeCell ref="B60:B65"/>
    <mergeCell ref="A66:A70"/>
    <mergeCell ref="B66:B70"/>
    <mergeCell ref="A71:A75"/>
    <mergeCell ref="B71:B75"/>
    <mergeCell ref="A76:A78"/>
    <mergeCell ref="B76:B78"/>
    <mergeCell ref="A79:A83"/>
    <mergeCell ref="B79:B83"/>
    <mergeCell ref="A84:A88"/>
    <mergeCell ref="B84:B88"/>
    <mergeCell ref="A89:A93"/>
    <mergeCell ref="B89:B93"/>
    <mergeCell ref="A94:A98"/>
    <mergeCell ref="B94:B98"/>
    <mergeCell ref="A99:A103"/>
    <mergeCell ref="B99:B103"/>
    <mergeCell ref="A104:A108"/>
    <mergeCell ref="B104:B108"/>
    <mergeCell ref="A109:A114"/>
    <mergeCell ref="B109:B114"/>
    <mergeCell ref="A115:A119"/>
    <mergeCell ref="B115:B119"/>
    <mergeCell ref="A120:A122"/>
    <mergeCell ref="B120:B122"/>
    <mergeCell ref="A123:A124"/>
    <mergeCell ref="B123:B124"/>
    <mergeCell ref="A126:A129"/>
    <mergeCell ref="B126:B129"/>
    <mergeCell ref="A130:A133"/>
    <mergeCell ref="B130:B133"/>
    <mergeCell ref="A134:A136"/>
    <mergeCell ref="B134:B136"/>
    <mergeCell ref="A137:A140"/>
    <mergeCell ref="B137:B140"/>
    <mergeCell ref="A141:A144"/>
    <mergeCell ref="B141:B144"/>
    <mergeCell ref="A145:A147"/>
    <mergeCell ref="B145:B147"/>
    <mergeCell ref="A148:A151"/>
    <mergeCell ref="B148:B151"/>
    <mergeCell ref="A152:A155"/>
    <mergeCell ref="B152:B155"/>
    <mergeCell ref="A156:A158"/>
    <mergeCell ref="B156:B158"/>
    <mergeCell ref="A159:A161"/>
    <mergeCell ref="B159:B161"/>
    <mergeCell ref="A162:A164"/>
    <mergeCell ref="B162:B164"/>
    <mergeCell ref="A167:A169"/>
    <mergeCell ref="B167:B169"/>
    <mergeCell ref="A170:A171"/>
    <mergeCell ref="B170:B171"/>
    <mergeCell ref="A172:A174"/>
    <mergeCell ref="B172:B174"/>
    <mergeCell ref="A175:A177"/>
    <mergeCell ref="B175:B177"/>
    <mergeCell ref="A178:A180"/>
    <mergeCell ref="B178:B180"/>
    <mergeCell ref="A181:A183"/>
    <mergeCell ref="B181:B183"/>
    <mergeCell ref="A184:A186"/>
    <mergeCell ref="B184:B186"/>
    <mergeCell ref="A187:A189"/>
    <mergeCell ref="B187:B189"/>
    <mergeCell ref="A190:A192"/>
    <mergeCell ref="B190:B192"/>
    <mergeCell ref="A193:A195"/>
    <mergeCell ref="B193:B195"/>
    <mergeCell ref="A197:A198"/>
    <mergeCell ref="B197:B198"/>
    <mergeCell ref="A199:A200"/>
    <mergeCell ref="B199:B200"/>
  </mergeCells>
  <pageMargins left="1.18110236220472" right="1.18110236220472" top="1.18110236220472" bottom="1.18110236220472" header="0.51181" footer="0.51181"/>
  <pageSetup paperSize="9" pageOrder="overThenDown" orientation="portrait" errors="blank"/>
</worksheet>
</file>

<file path=xl/worksheets/sheet7.xml><?xml version="1.0" encoding="utf-8"?>
<worksheet xmlns="http://schemas.openxmlformats.org/spreadsheetml/2006/main" xmlns:r="http://schemas.openxmlformats.org/officeDocument/2006/relationships">
  <dimension ref="A1:K199"/>
  <sheetViews>
    <sheetView topLeftCell="A1" zoomScaleNormal="100" zoomScalePageLayoutView="60" workbookViewId="0">
      <pane topLeftCell="B6" activePane="bottomRight" state="frozen"/>
      <selection activeCell="A1" sqref="A1"/>
    </sheetView>
  </sheetViews>
  <sheetFormatPr defaultColWidth="8" defaultRowHeight="14.25"/>
  <cols>
    <col min="1" max="1" width="26.9607843137255" style="16"/>
    <col min="2" max="2" width="32.6980392156863" style="16"/>
    <col min="3" max="3" width="28.6823529411765" style="16"/>
    <col min="4" max="4" width="25.3843137254902" style="16"/>
    <col min="5" max="5" width="7.31372549019608" style="16"/>
    <col min="6" max="6" width="9.17647058823529" style="16"/>
    <col min="7" max="7" width="9.32156862745098" style="16"/>
    <col min="8" max="8" width="7.31372549019608" style="16"/>
    <col min="9" max="9" width="36.5686274509804" style="16"/>
    <col min="10" max="10" width="36.5686274509804" style="16"/>
    <col min="11" max="11" width="36.5686274509804" style="16"/>
  </cols>
  <sheetData>
    <row r="1" ht="38.25" customHeight="1">
      <c r="A1" s="12822" t="s">
        <v>702</v>
      </c>
      <c r="B1" s="12823"/>
      <c r="C1" s="12824"/>
      <c r="D1" s="12825"/>
      <c r="E1" s="12826"/>
      <c r="F1" s="12827"/>
      <c r="G1" s="12828"/>
      <c r="H1" s="12829"/>
      <c r="I1" s="12830"/>
      <c r="J1" s="12831"/>
      <c r="K1" s="12832"/>
    </row>
    <row r="2" ht="22.5" customHeight="1">
      <c r="A2" s="12833" t="s">
        <v>703</v>
      </c>
      <c r="B2" s="12834"/>
      <c r="C2" s="12835"/>
      <c r="D2" s="12836"/>
      <c r="E2" s="12837"/>
      <c r="F2" s="12838"/>
      <c r="G2" s="12839"/>
      <c r="H2" s="12840"/>
      <c r="I2" s="12841"/>
      <c r="J2" s="12842"/>
      <c r="K2" s="12843"/>
    </row>
    <row r="3" ht="22.5" customHeight="1">
      <c r="A3" s="12844" t="s">
        <v>2</v>
      </c>
      <c r="B3" s="12845"/>
      <c r="C3" s="12846"/>
      <c r="D3" s="12847"/>
      <c r="E3" s="12848"/>
      <c r="F3" s="12849"/>
      <c r="G3" s="12850"/>
      <c r="H3" s="12851"/>
      <c r="I3" s="12852"/>
      <c r="J3" s="12853"/>
      <c r="K3" s="12854" t="s">
        <v>3</v>
      </c>
    </row>
    <row r="4" ht="22.5" customHeight="1">
      <c r="A4" s="12855" t="s">
        <v>4</v>
      </c>
      <c r="B4" s="12856" t="s">
        <v>5</v>
      </c>
      <c r="C4" s="12857" t="s">
        <v>6</v>
      </c>
      <c r="D4" s="12858" t="s">
        <v>7</v>
      </c>
      <c r="E4" s="12859" t="s">
        <v>8</v>
      </c>
      <c r="F4" s="12860" t="s">
        <v>9</v>
      </c>
      <c r="G4" s="12861"/>
      <c r="H4" s="12862" t="s">
        <v>10</v>
      </c>
      <c r="I4" s="12863" t="s">
        <v>11</v>
      </c>
      <c r="J4" s="12864" t="s">
        <v>12</v>
      </c>
      <c r="K4" s="12865" t="s">
        <v>13</v>
      </c>
    </row>
    <row r="5" ht="22.5" customHeight="1">
      <c r="A5" s="12866"/>
      <c r="B5" s="12867"/>
      <c r="C5" s="12868"/>
      <c r="D5" s="12869"/>
      <c r="E5" s="12870"/>
      <c r="F5" s="12871" t="s">
        <v>14</v>
      </c>
      <c r="G5" s="12872" t="s">
        <v>15</v>
      </c>
      <c r="H5" s="12873"/>
      <c r="I5" s="12874"/>
      <c r="J5" s="12875"/>
      <c r="K5" s="12876"/>
    </row>
    <row r="6" ht="22.5" customHeight="1">
      <c r="A6" s="12877" t="s">
        <v>237</v>
      </c>
      <c r="B6" s="12878"/>
      <c r="C6" s="12879"/>
      <c r="D6" s="12880"/>
      <c r="E6" s="12881"/>
      <c r="F6" s="12882"/>
      <c r="G6" s="12883"/>
      <c r="H6" s="12884"/>
      <c r="I6" s="12885"/>
      <c r="J6" s="12886"/>
      <c r="K6" s="12887"/>
    </row>
    <row r="7" ht="22.5" customHeight="1">
      <c r="A7" s="12888" t="s">
        <v>17</v>
      </c>
      <c r="B7" s="12889" t="s">
        <v>18</v>
      </c>
      <c r="C7" s="12890" t="s">
        <v>19</v>
      </c>
      <c r="D7" s="346">
        <v>0</v>
      </c>
      <c r="E7" s="12891"/>
      <c r="F7" s="12892"/>
      <c r="G7" s="12893"/>
      <c r="H7" s="12894"/>
      <c r="I7" s="12895"/>
      <c r="J7" s="12896"/>
      <c r="K7" s="12897"/>
    </row>
    <row r="8" ht="22.5" customHeight="1">
      <c r="A8" s="12898"/>
      <c r="B8" s="12899"/>
      <c r="C8" s="12900" t="s">
        <v>20</v>
      </c>
      <c r="D8" s="346">
        <v>0</v>
      </c>
      <c r="E8" s="12901"/>
      <c r="F8" s="12902"/>
      <c r="G8" s="12903"/>
      <c r="H8" s="12904"/>
      <c r="I8" s="12905"/>
      <c r="J8" s="12906"/>
      <c r="K8" s="12907"/>
    </row>
    <row r="9" ht="22.5" customHeight="1">
      <c r="A9" s="12908"/>
      <c r="B9" s="12909"/>
      <c r="C9" s="12910" t="s">
        <v>21</v>
      </c>
      <c r="D9" s="346">
        <f>D7-D8</f>
        <v>0</v>
      </c>
      <c r="E9" s="12911" t="s">
        <v>22</v>
      </c>
      <c r="F9" s="12912">
        <v>0</v>
      </c>
      <c r="G9" s="12913">
        <v>0</v>
      </c>
      <c r="H9" s="12914" t="s">
        <v>23</v>
      </c>
      <c r="I9" s="12915"/>
      <c r="J9" s="12916"/>
      <c r="K9" s="12917"/>
    </row>
    <row r="10" ht="22.5" customHeight="1">
      <c r="A10" s="12918" t="s">
        <v>24</v>
      </c>
      <c r="B10" s="12919" t="s">
        <v>25</v>
      </c>
      <c r="C10" s="12920" t="s">
        <v>19</v>
      </c>
      <c r="D10" s="346">
        <v>0</v>
      </c>
      <c r="E10" s="12921"/>
      <c r="F10" s="12922"/>
      <c r="G10" s="12923"/>
      <c r="H10" s="12924"/>
      <c r="I10" s="12925"/>
      <c r="J10" s="12926"/>
      <c r="K10" s="12927"/>
    </row>
    <row r="11" ht="22.5" customHeight="1">
      <c r="A11" s="12928"/>
      <c r="B11" s="12929"/>
      <c r="C11" s="12930" t="s">
        <v>20</v>
      </c>
      <c r="D11" s="346">
        <v>0</v>
      </c>
      <c r="E11" s="12931"/>
      <c r="F11" s="12932"/>
      <c r="G11" s="12933"/>
      <c r="H11" s="12934"/>
      <c r="I11" s="12935"/>
      <c r="J11" s="12936"/>
      <c r="K11" s="12937"/>
    </row>
    <row r="12" ht="22.5" customHeight="1">
      <c r="A12" s="12938"/>
      <c r="B12" s="12939"/>
      <c r="C12" s="12940" t="s">
        <v>21</v>
      </c>
      <c r="D12" s="346">
        <f>D10-D11</f>
        <v>0</v>
      </c>
      <c r="E12" s="12941" t="s">
        <v>22</v>
      </c>
      <c r="F12" s="12942">
        <v>0</v>
      </c>
      <c r="G12" s="12943">
        <v>0</v>
      </c>
      <c r="H12" s="12944" t="s">
        <v>23</v>
      </c>
      <c r="I12" s="12945"/>
      <c r="J12" s="12946"/>
      <c r="K12" s="12947"/>
    </row>
    <row r="13" ht="22.5" customHeight="1">
      <c r="A13" s="12948" t="s">
        <v>26</v>
      </c>
      <c r="B13" s="12949" t="s">
        <v>27</v>
      </c>
      <c r="C13" s="12950" t="s">
        <v>28</v>
      </c>
      <c r="D13" s="346">
        <v>0</v>
      </c>
      <c r="E13" s="12951"/>
      <c r="F13" s="12952"/>
      <c r="G13" s="12953"/>
      <c r="H13" s="12954"/>
      <c r="I13" s="12955"/>
      <c r="J13" s="12956"/>
      <c r="K13" s="12957"/>
    </row>
    <row r="14" ht="22.5" customHeight="1">
      <c r="A14" s="12958"/>
      <c r="B14" s="12959"/>
      <c r="C14" s="12960" t="s">
        <v>29</v>
      </c>
      <c r="D14" s="346">
        <v>0</v>
      </c>
      <c r="E14" s="12961"/>
      <c r="F14" s="12962"/>
      <c r="G14" s="12963"/>
      <c r="H14" s="12964"/>
      <c r="I14" s="12965"/>
      <c r="J14" s="12966"/>
      <c r="K14" s="12967"/>
    </row>
    <row r="15" ht="22.5" customHeight="1">
      <c r="A15" s="12968"/>
      <c r="B15" s="12969"/>
      <c r="C15" s="12970" t="s">
        <v>21</v>
      </c>
      <c r="D15" s="346">
        <f>D13-D14</f>
        <v>0</v>
      </c>
      <c r="E15" s="12971" t="s">
        <v>22</v>
      </c>
      <c r="F15" s="12972">
        <v>0</v>
      </c>
      <c r="G15" s="12973">
        <v>0</v>
      </c>
      <c r="H15" s="12974" t="s">
        <v>23</v>
      </c>
      <c r="I15" s="12975"/>
      <c r="J15" s="12976"/>
      <c r="K15" s="12977"/>
    </row>
    <row r="16" ht="22.5" customHeight="1">
      <c r="A16" s="12978" t="s">
        <v>30</v>
      </c>
      <c r="B16" s="12979" t="s">
        <v>31</v>
      </c>
      <c r="C16" s="12980" t="s">
        <v>32</v>
      </c>
      <c r="D16" s="346">
        <v>0</v>
      </c>
      <c r="E16" s="12981"/>
      <c r="F16" s="12982"/>
      <c r="G16" s="12983"/>
      <c r="H16" s="12984"/>
      <c r="I16" s="12985"/>
      <c r="J16" s="12986"/>
      <c r="K16" s="12987"/>
    </row>
    <row r="17" ht="22.5" customHeight="1">
      <c r="A17" s="12988"/>
      <c r="B17" s="12989"/>
      <c r="C17" s="12990" t="s">
        <v>33</v>
      </c>
      <c r="D17" s="346">
        <v>0</v>
      </c>
      <c r="E17" s="12991"/>
      <c r="F17" s="12992"/>
      <c r="G17" s="12993"/>
      <c r="H17" s="12994"/>
      <c r="I17" s="12995"/>
      <c r="J17" s="12996"/>
      <c r="K17" s="12997"/>
    </row>
    <row r="18" ht="22.5" customHeight="1">
      <c r="A18" s="12998"/>
      <c r="B18" s="12999"/>
      <c r="C18" s="13000" t="s">
        <v>21</v>
      </c>
      <c r="D18" s="346">
        <f>D16-D17</f>
        <v>0</v>
      </c>
      <c r="E18" s="13001" t="s">
        <v>22</v>
      </c>
      <c r="F18" s="13002">
        <v>0</v>
      </c>
      <c r="G18" s="13003">
        <v>0</v>
      </c>
      <c r="H18" s="13004" t="s">
        <v>23</v>
      </c>
      <c r="I18" s="13005"/>
      <c r="J18" s="13006"/>
      <c r="K18" s="13007"/>
    </row>
    <row r="19" ht="22.5" customHeight="1">
      <c r="A19" s="13008" t="s">
        <v>34</v>
      </c>
      <c r="B19" s="13009"/>
      <c r="C19" s="13010"/>
      <c r="D19" s="13011"/>
      <c r="E19" s="13012"/>
      <c r="F19" s="13013"/>
      <c r="G19" s="13014"/>
      <c r="H19" s="13015"/>
      <c r="I19" s="13016"/>
      <c r="J19" s="13017"/>
      <c r="K19" s="13018"/>
    </row>
    <row r="20" ht="22.5" customHeight="1">
      <c r="A20" s="13019" t="s">
        <v>240</v>
      </c>
      <c r="B20" s="13020" t="s">
        <v>704</v>
      </c>
      <c r="C20" s="13021" t="s">
        <v>705</v>
      </c>
      <c r="D20" s="346">
        <v>0</v>
      </c>
      <c r="E20" s="13022"/>
      <c r="F20" s="13023"/>
      <c r="G20" s="13024"/>
      <c r="H20" s="13025"/>
      <c r="I20" s="13026"/>
      <c r="J20" s="13027"/>
      <c r="K20" s="13028"/>
    </row>
    <row r="21" ht="22.5" customHeight="1">
      <c r="A21" s="13029"/>
      <c r="B21" s="13030"/>
      <c r="C21" s="13031" t="s">
        <v>706</v>
      </c>
      <c r="D21" s="346">
        <v>0</v>
      </c>
      <c r="E21" s="13032"/>
      <c r="F21" s="13033"/>
      <c r="G21" s="13034"/>
      <c r="H21" s="13035"/>
      <c r="I21" s="13036"/>
      <c r="J21" s="13037"/>
      <c r="K21" s="13038"/>
    </row>
    <row r="22" ht="22.5" customHeight="1">
      <c r="A22" s="13039"/>
      <c r="B22" s="13040"/>
      <c r="C22" s="13041" t="s">
        <v>707</v>
      </c>
      <c r="D22" s="346">
        <f>D20-D21</f>
        <v>0</v>
      </c>
      <c r="E22" s="13042" t="s">
        <v>22</v>
      </c>
      <c r="F22" s="13043">
        <v>0</v>
      </c>
      <c r="G22" s="13044">
        <v>0</v>
      </c>
      <c r="H22" s="13045" t="s">
        <v>23</v>
      </c>
      <c r="I22" s="13046"/>
      <c r="J22" s="13047"/>
      <c r="K22" s="13048"/>
    </row>
    <row r="23" ht="22.5" customHeight="1">
      <c r="A23" s="13049"/>
      <c r="B23" s="13050"/>
      <c r="C23" s="13051" t="s">
        <v>40</v>
      </c>
      <c r="D23" s="346">
        <v>0</v>
      </c>
      <c r="E23" s="13052"/>
      <c r="F23" s="13053"/>
      <c r="G23" s="13054"/>
      <c r="H23" s="13055"/>
      <c r="I23" s="13056"/>
      <c r="J23" s="13057"/>
      <c r="K23" s="13058"/>
    </row>
    <row r="24" ht="22.5" customHeight="1">
      <c r="A24" s="13059"/>
      <c r="B24" s="13060"/>
      <c r="C24" s="13061" t="s">
        <v>708</v>
      </c>
      <c r="D24" s="346">
        <f>D23-D21</f>
        <v>0</v>
      </c>
      <c r="E24" s="13062" t="s">
        <v>22</v>
      </c>
      <c r="F24" s="13063">
        <v>0</v>
      </c>
      <c r="G24" s="13064">
        <v>0</v>
      </c>
      <c r="H24" s="13065" t="s">
        <v>23</v>
      </c>
      <c r="I24" s="13066"/>
      <c r="J24" s="13067"/>
      <c r="K24" s="13068"/>
    </row>
    <row r="25" ht="22.5" customHeight="1">
      <c r="A25" s="13069" t="s">
        <v>42</v>
      </c>
      <c r="B25" s="13070" t="s">
        <v>709</v>
      </c>
      <c r="C25" s="13071" t="s">
        <v>44</v>
      </c>
      <c r="D25" s="346">
        <v>0</v>
      </c>
      <c r="E25" s="13072"/>
      <c r="F25" s="13073">
        <v>0</v>
      </c>
      <c r="G25" s="13074">
        <v>0</v>
      </c>
      <c r="H25" s="13075"/>
      <c r="I25" s="13076"/>
      <c r="J25" s="13077"/>
      <c r="K25" s="13078"/>
    </row>
    <row r="26" ht="22.5" customHeight="1">
      <c r="A26" s="13079"/>
      <c r="B26" s="13080"/>
      <c r="C26" s="13081" t="s">
        <v>45</v>
      </c>
      <c r="D26" s="13082">
        <v>0</v>
      </c>
      <c r="E26" s="13083"/>
      <c r="F26" s="13084">
        <v>0</v>
      </c>
      <c r="G26" s="13085">
        <v>0</v>
      </c>
      <c r="H26" s="13086"/>
      <c r="I26" s="13087"/>
      <c r="J26" s="13088"/>
      <c r="K26" s="13089"/>
    </row>
    <row r="27" ht="22.5" customHeight="1">
      <c r="A27" s="13090"/>
      <c r="B27" s="13091"/>
      <c r="C27" s="13092" t="s">
        <v>710</v>
      </c>
      <c r="D27" s="346">
        <f>D25-D26</f>
        <v>0</v>
      </c>
      <c r="E27" s="13093" t="s">
        <v>22</v>
      </c>
      <c r="F27" s="13094">
        <v>0</v>
      </c>
      <c r="G27" s="13095">
        <v>0</v>
      </c>
      <c r="H27" s="13096" t="s">
        <v>23</v>
      </c>
      <c r="I27" s="13097"/>
      <c r="J27" s="13098"/>
      <c r="K27" s="13099"/>
    </row>
    <row r="28" ht="22.5" customHeight="1">
      <c r="A28" s="13100" t="s">
        <v>243</v>
      </c>
      <c r="B28" s="13101" t="s">
        <v>244</v>
      </c>
      <c r="C28" s="13102" t="s">
        <v>245</v>
      </c>
      <c r="D28" s="346">
        <v>0</v>
      </c>
      <c r="E28" s="13103"/>
      <c r="F28" s="13104">
        <v>0</v>
      </c>
      <c r="G28" s="13105">
        <v>0</v>
      </c>
      <c r="H28" s="13106"/>
      <c r="I28" s="13107"/>
      <c r="J28" s="13108"/>
      <c r="K28" s="13109"/>
    </row>
    <row r="29" ht="22.5" customHeight="1">
      <c r="A29" s="13110"/>
      <c r="B29" s="13111"/>
      <c r="C29" s="13112" t="s">
        <v>246</v>
      </c>
      <c r="D29" s="13113">
        <v>0</v>
      </c>
      <c r="E29" s="13114"/>
      <c r="F29" s="13115">
        <v>0</v>
      </c>
      <c r="G29" s="13116">
        <v>0</v>
      </c>
      <c r="H29" s="13117"/>
      <c r="I29" s="13118"/>
      <c r="J29" s="13119"/>
      <c r="K29" s="13120"/>
    </row>
    <row r="30" ht="22.5" customHeight="1">
      <c r="A30" s="13121"/>
      <c r="B30" s="13122"/>
      <c r="C30" s="13123" t="s">
        <v>247</v>
      </c>
      <c r="D30" s="346">
        <f>D28-D29</f>
        <v>0</v>
      </c>
      <c r="E30" s="13124" t="s">
        <v>22</v>
      </c>
      <c r="F30" s="13125">
        <v>0</v>
      </c>
      <c r="G30" s="13126">
        <v>0</v>
      </c>
      <c r="H30" s="13127" t="s">
        <v>23</v>
      </c>
      <c r="I30" s="13128"/>
      <c r="J30" s="13129"/>
      <c r="K30" s="13130"/>
    </row>
    <row r="31" ht="22.5" customHeight="1">
      <c r="A31" s="13131" t="s">
        <v>248</v>
      </c>
      <c r="B31" s="13132" t="s">
        <v>48</v>
      </c>
      <c r="C31" s="13133" t="s">
        <v>711</v>
      </c>
      <c r="D31" s="346">
        <v>0</v>
      </c>
      <c r="E31" s="13134"/>
      <c r="F31" s="13135"/>
      <c r="G31" s="13136"/>
      <c r="H31" s="13137"/>
      <c r="I31" s="13138"/>
      <c r="J31" s="13139"/>
      <c r="K31" s="13140"/>
    </row>
    <row r="32" ht="22.5" customHeight="1">
      <c r="A32" s="13141"/>
      <c r="B32" s="13142"/>
      <c r="C32" s="13143" t="s">
        <v>712</v>
      </c>
      <c r="D32" s="346">
        <v>0</v>
      </c>
      <c r="E32" s="13144"/>
      <c r="F32" s="13145"/>
      <c r="G32" s="13146"/>
      <c r="H32" s="13147"/>
      <c r="I32" s="13148"/>
      <c r="J32" s="13149"/>
      <c r="K32" s="13150"/>
    </row>
    <row r="33" ht="22.5" customHeight="1">
      <c r="A33" s="13151"/>
      <c r="B33" s="13152"/>
      <c r="C33" s="13153" t="s">
        <v>708</v>
      </c>
      <c r="D33" s="346">
        <f>D31-D32</f>
        <v>0</v>
      </c>
      <c r="E33" s="13154" t="s">
        <v>22</v>
      </c>
      <c r="F33" s="13155">
        <v>0</v>
      </c>
      <c r="G33" s="13156">
        <v>0</v>
      </c>
      <c r="H33" s="13157" t="s">
        <v>23</v>
      </c>
      <c r="I33" s="13158"/>
      <c r="J33" s="13159"/>
      <c r="K33" s="13160"/>
    </row>
    <row r="34" ht="22.5" customHeight="1">
      <c r="A34" s="13161" t="s">
        <v>59</v>
      </c>
      <c r="B34" s="13162" t="s">
        <v>252</v>
      </c>
      <c r="C34" s="13163" t="s">
        <v>61</v>
      </c>
      <c r="D34" s="346">
        <v>0</v>
      </c>
      <c r="E34" s="13164"/>
      <c r="F34" s="13165"/>
      <c r="G34" s="13166"/>
      <c r="H34" s="13167"/>
      <c r="I34" s="13168"/>
      <c r="J34" s="13169"/>
      <c r="K34" s="13170"/>
    </row>
    <row r="35" ht="22.5" customHeight="1">
      <c r="A35" s="13171"/>
      <c r="B35" s="13172"/>
      <c r="C35" s="13173" t="s">
        <v>253</v>
      </c>
      <c r="D35" s="13174">
        <v>0</v>
      </c>
      <c r="E35" s="13175"/>
      <c r="F35" s="13176"/>
      <c r="G35" s="13177"/>
      <c r="H35" s="13178"/>
      <c r="I35" s="13179"/>
      <c r="J35" s="13180"/>
      <c r="K35" s="13181"/>
    </row>
    <row r="36" ht="22.5" customHeight="1">
      <c r="A36" s="13182"/>
      <c r="B36" s="13183"/>
      <c r="C36" s="13184" t="s">
        <v>254</v>
      </c>
      <c r="D36" s="346">
        <f>D34-D35</f>
        <v>0</v>
      </c>
      <c r="E36" s="13185" t="s">
        <v>22</v>
      </c>
      <c r="F36" s="13186">
        <v>0</v>
      </c>
      <c r="G36" s="13187">
        <v>0</v>
      </c>
      <c r="H36" s="13188" t="s">
        <v>23</v>
      </c>
      <c r="I36" s="13189"/>
      <c r="J36" s="13190"/>
      <c r="K36" s="13191"/>
    </row>
    <row r="37" ht="22.5" customHeight="1">
      <c r="A37" s="13192"/>
      <c r="B37" s="13193"/>
      <c r="C37" s="13194" t="s">
        <v>66</v>
      </c>
      <c r="D37" s="346">
        <v>0</v>
      </c>
      <c r="E37" s="13195"/>
      <c r="F37" s="13196"/>
      <c r="G37" s="13197"/>
      <c r="H37" s="13198"/>
      <c r="I37" s="13199"/>
      <c r="J37" s="13200"/>
      <c r="K37" s="13201"/>
    </row>
    <row r="38" ht="22.5" customHeight="1">
      <c r="A38" s="13202"/>
      <c r="B38" s="13203"/>
      <c r="C38" s="13204" t="s">
        <v>255</v>
      </c>
      <c r="D38" s="346">
        <f>D34-D37</f>
        <v>0</v>
      </c>
      <c r="E38" s="13205" t="s">
        <v>22</v>
      </c>
      <c r="F38" s="13206">
        <v>0</v>
      </c>
      <c r="G38" s="13207">
        <v>0</v>
      </c>
      <c r="H38" s="13208" t="s">
        <v>23</v>
      </c>
      <c r="I38" s="13209"/>
      <c r="J38" s="13210"/>
      <c r="K38" s="13211"/>
    </row>
    <row r="39" ht="22.5" customHeight="1">
      <c r="A39" s="13212" t="s">
        <v>68</v>
      </c>
      <c r="B39" s="13213" t="s">
        <v>252</v>
      </c>
      <c r="C39" s="13214" t="s">
        <v>70</v>
      </c>
      <c r="D39" s="346">
        <v>0</v>
      </c>
      <c r="E39" s="13215"/>
      <c r="F39" s="13216"/>
      <c r="G39" s="13217"/>
      <c r="H39" s="13218"/>
      <c r="I39" s="13219"/>
      <c r="J39" s="13220"/>
      <c r="K39" s="13221"/>
    </row>
    <row r="40" ht="22.5" customHeight="1">
      <c r="A40" s="13222"/>
      <c r="B40" s="13223"/>
      <c r="C40" s="13224" t="s">
        <v>257</v>
      </c>
      <c r="D40" s="13225">
        <v>0</v>
      </c>
      <c r="E40" s="13226"/>
      <c r="F40" s="13227"/>
      <c r="G40" s="13228"/>
      <c r="H40" s="13229"/>
      <c r="I40" s="13230"/>
      <c r="J40" s="13231"/>
      <c r="K40" s="13232"/>
    </row>
    <row r="41" ht="22.5" customHeight="1">
      <c r="A41" s="13233"/>
      <c r="B41" s="13234"/>
      <c r="C41" s="13235" t="s">
        <v>258</v>
      </c>
      <c r="D41" s="346">
        <f>D39-D40</f>
        <v>0</v>
      </c>
      <c r="E41" s="13236" t="s">
        <v>22</v>
      </c>
      <c r="F41" s="13237">
        <v>0</v>
      </c>
      <c r="G41" s="13238">
        <v>0</v>
      </c>
      <c r="H41" s="13239" t="s">
        <v>23</v>
      </c>
      <c r="I41" s="13240"/>
      <c r="J41" s="13241"/>
      <c r="K41" s="13242"/>
    </row>
    <row r="42" ht="22.5" customHeight="1">
      <c r="A42" s="13243"/>
      <c r="B42" s="13244"/>
      <c r="C42" s="13245" t="s">
        <v>74</v>
      </c>
      <c r="D42" s="346">
        <v>0</v>
      </c>
      <c r="E42" s="13246"/>
      <c r="F42" s="13247"/>
      <c r="G42" s="13248"/>
      <c r="H42" s="13249"/>
      <c r="I42" s="13250"/>
      <c r="J42" s="13251"/>
      <c r="K42" s="13252"/>
    </row>
    <row r="43" ht="22.5" customHeight="1">
      <c r="A43" s="13253"/>
      <c r="B43" s="13254"/>
      <c r="C43" s="13255" t="s">
        <v>259</v>
      </c>
      <c r="D43" s="346">
        <f>D39-D42</f>
        <v>0</v>
      </c>
      <c r="E43" s="13256" t="s">
        <v>22</v>
      </c>
      <c r="F43" s="13257">
        <v>0</v>
      </c>
      <c r="G43" s="13258">
        <v>0</v>
      </c>
      <c r="H43" s="13259" t="s">
        <v>23</v>
      </c>
      <c r="I43" s="13260"/>
      <c r="J43" s="13261"/>
      <c r="K43" s="13262"/>
    </row>
    <row r="44" ht="22.5" customHeight="1">
      <c r="A44" s="13263" t="s">
        <v>76</v>
      </c>
      <c r="B44" s="13264"/>
      <c r="C44" s="13265"/>
      <c r="D44" s="13266"/>
      <c r="E44" s="13267"/>
      <c r="F44" s="13268"/>
      <c r="G44" s="13269"/>
      <c r="H44" s="13270"/>
      <c r="I44" s="13271"/>
      <c r="J44" s="13272"/>
      <c r="K44" s="13273"/>
    </row>
    <row r="45" ht="22.5" customHeight="1">
      <c r="A45" s="13274" t="s">
        <v>77</v>
      </c>
      <c r="B45" s="13275" t="s">
        <v>78</v>
      </c>
      <c r="C45" s="13276" t="s">
        <v>79</v>
      </c>
      <c r="D45" s="346">
        <v>0</v>
      </c>
      <c r="E45" s="13277"/>
      <c r="F45" s="13278"/>
      <c r="G45" s="13279"/>
      <c r="H45" s="13280"/>
      <c r="I45" s="13281"/>
      <c r="J45" s="13282"/>
      <c r="K45" s="13283"/>
    </row>
    <row r="46" ht="22.5" customHeight="1">
      <c r="A46" s="13284"/>
      <c r="B46" s="13285"/>
      <c r="C46" s="13286" t="s">
        <v>80</v>
      </c>
      <c r="D46" s="346">
        <v>0</v>
      </c>
      <c r="E46" s="13287"/>
      <c r="F46" s="13288"/>
      <c r="G46" s="13289"/>
      <c r="H46" s="13290"/>
      <c r="I46" s="13291"/>
      <c r="J46" s="13292"/>
      <c r="K46" s="13293"/>
    </row>
    <row r="47" ht="22.5" customHeight="1">
      <c r="A47" s="13294"/>
      <c r="B47" s="13295"/>
      <c r="C47" s="13296" t="s">
        <v>81</v>
      </c>
      <c r="D47" s="346">
        <f>IF(D45=0,0,D46/D45)*100</f>
        <v>0</v>
      </c>
      <c r="E47" s="13297" t="s">
        <v>22</v>
      </c>
      <c r="F47" s="13298">
        <v>95</v>
      </c>
      <c r="G47" s="13299">
        <v>105</v>
      </c>
      <c r="H47" s="13300" t="s">
        <v>23</v>
      </c>
      <c r="I47" s="13301"/>
      <c r="J47" s="13302"/>
      <c r="K47" s="13303"/>
    </row>
    <row r="48" ht="22.5" customHeight="1">
      <c r="A48" s="13304"/>
      <c r="B48" s="13305"/>
      <c r="C48" s="13306" t="s">
        <v>82</v>
      </c>
      <c r="D48" s="346">
        <v>0</v>
      </c>
      <c r="E48" s="13307"/>
      <c r="F48" s="13308"/>
      <c r="G48" s="13309"/>
      <c r="H48" s="13310"/>
      <c r="I48" s="13311"/>
      <c r="J48" s="13312"/>
      <c r="K48" s="13313"/>
    </row>
    <row r="49" ht="22.5" customHeight="1">
      <c r="A49" s="13314"/>
      <c r="B49" s="13315"/>
      <c r="C49" s="13316" t="s">
        <v>83</v>
      </c>
      <c r="D49" s="346">
        <f>IF(D48=0,0,D46/D48-1)*100</f>
        <v>0</v>
      </c>
      <c r="E49" s="13317" t="s">
        <v>22</v>
      </c>
      <c r="F49" s="13318">
        <v>5</v>
      </c>
      <c r="G49" s="13319">
        <v>20</v>
      </c>
      <c r="H49" s="13320" t="s">
        <v>23</v>
      </c>
      <c r="I49" s="13321"/>
      <c r="J49" s="13322"/>
      <c r="K49" s="13323"/>
    </row>
    <row r="50" ht="22.5" customHeight="1">
      <c r="A50" s="13324" t="s">
        <v>713</v>
      </c>
      <c r="B50" s="13325" t="s">
        <v>714</v>
      </c>
      <c r="C50" s="13326" t="s">
        <v>79</v>
      </c>
      <c r="D50" s="346">
        <v>0</v>
      </c>
      <c r="E50" s="13327"/>
      <c r="F50" s="13328"/>
      <c r="G50" s="13329"/>
      <c r="H50" s="13330"/>
      <c r="I50" s="13331"/>
      <c r="J50" s="13332"/>
      <c r="K50" s="13333"/>
    </row>
    <row r="51" ht="22.5" customHeight="1">
      <c r="A51" s="13334"/>
      <c r="B51" s="13335"/>
      <c r="C51" s="13336" t="s">
        <v>80</v>
      </c>
      <c r="D51" s="346">
        <v>0</v>
      </c>
      <c r="E51" s="13337"/>
      <c r="F51" s="13338"/>
      <c r="G51" s="13339"/>
      <c r="H51" s="13340"/>
      <c r="I51" s="13341"/>
      <c r="J51" s="13342"/>
      <c r="K51" s="13343"/>
    </row>
    <row r="52" ht="22.5" customHeight="1">
      <c r="A52" s="13344"/>
      <c r="B52" s="13345"/>
      <c r="C52" s="13346" t="s">
        <v>81</v>
      </c>
      <c r="D52" s="346">
        <f>IF(D50=0,0,D51/D50)*100</f>
        <v>0</v>
      </c>
      <c r="E52" s="13347" t="s">
        <v>22</v>
      </c>
      <c r="F52" s="13348">
        <v>95</v>
      </c>
      <c r="G52" s="13349">
        <v>105</v>
      </c>
      <c r="H52" s="13350" t="s">
        <v>23</v>
      </c>
      <c r="I52" s="13351"/>
      <c r="J52" s="13352"/>
      <c r="K52" s="13353"/>
    </row>
    <row r="53" ht="22.5" customHeight="1">
      <c r="A53" s="13354"/>
      <c r="B53" s="13355"/>
      <c r="C53" s="13356" t="s">
        <v>82</v>
      </c>
      <c r="D53" s="346">
        <v>0</v>
      </c>
      <c r="E53" s="13357"/>
      <c r="F53" s="13358"/>
      <c r="G53" s="13359"/>
      <c r="H53" s="13360"/>
      <c r="I53" s="13361"/>
      <c r="J53" s="13362"/>
      <c r="K53" s="13363"/>
    </row>
    <row r="54" ht="22.5" customHeight="1">
      <c r="A54" s="13364"/>
      <c r="B54" s="13365"/>
      <c r="C54" s="13366" t="s">
        <v>83</v>
      </c>
      <c r="D54" s="346">
        <f>IF(D53=0,0,D51/D53-1)*100</f>
        <v>0</v>
      </c>
      <c r="E54" s="13367" t="s">
        <v>22</v>
      </c>
      <c r="F54" s="13368">
        <v>5</v>
      </c>
      <c r="G54" s="13369">
        <v>20</v>
      </c>
      <c r="H54" s="13370" t="s">
        <v>23</v>
      </c>
      <c r="I54" s="13371"/>
      <c r="J54" s="13372"/>
      <c r="K54" s="13373"/>
    </row>
    <row r="55" ht="22.5" customHeight="1">
      <c r="A55" s="13374" t="s">
        <v>99</v>
      </c>
      <c r="B55" s="13375" t="s">
        <v>647</v>
      </c>
      <c r="C55" s="13376" t="s">
        <v>79</v>
      </c>
      <c r="D55" s="346">
        <v>0</v>
      </c>
      <c r="E55" s="13377"/>
      <c r="F55" s="13378"/>
      <c r="G55" s="13379"/>
      <c r="H55" s="13380"/>
      <c r="I55" s="13381"/>
      <c r="J55" s="13382"/>
      <c r="K55" s="13383"/>
    </row>
    <row r="56" ht="22.5" customHeight="1">
      <c r="A56" s="13384"/>
      <c r="B56" s="13385"/>
      <c r="C56" s="13386" t="s">
        <v>80</v>
      </c>
      <c r="D56" s="346">
        <v>0</v>
      </c>
      <c r="E56" s="13387" t="s">
        <v>22</v>
      </c>
      <c r="F56" s="13388">
        <v>0</v>
      </c>
      <c r="G56" s="13389">
        <v>0</v>
      </c>
      <c r="H56" s="13390" t="s">
        <v>23</v>
      </c>
      <c r="I56" s="13391"/>
      <c r="J56" s="13392"/>
      <c r="K56" s="13393"/>
    </row>
    <row r="57" ht="22.5" customHeight="1">
      <c r="A57" s="13394"/>
      <c r="B57" s="13395"/>
      <c r="C57" s="13396" t="s">
        <v>81</v>
      </c>
      <c r="D57" s="346">
        <f>IF(D55=0,0,D56/D55)*100</f>
        <v>0</v>
      </c>
      <c r="E57" s="13397" t="s">
        <v>22</v>
      </c>
      <c r="F57" s="13398">
        <v>95</v>
      </c>
      <c r="G57" s="13399">
        <v>105</v>
      </c>
      <c r="H57" s="13400" t="s">
        <v>23</v>
      </c>
      <c r="I57" s="13401"/>
      <c r="J57" s="13402"/>
      <c r="K57" s="13403"/>
    </row>
    <row r="58" ht="22.5" customHeight="1">
      <c r="A58" s="13404" t="s">
        <v>106</v>
      </c>
      <c r="B58" s="13405" t="s">
        <v>715</v>
      </c>
      <c r="C58" s="13406" t="s">
        <v>79</v>
      </c>
      <c r="D58" s="346">
        <v>0</v>
      </c>
      <c r="E58" s="13407"/>
      <c r="F58" s="13408"/>
      <c r="G58" s="13409"/>
      <c r="H58" s="13410"/>
      <c r="I58" s="13411"/>
      <c r="J58" s="13412"/>
      <c r="K58" s="13413"/>
    </row>
    <row r="59" ht="22.5" customHeight="1">
      <c r="A59" s="13414"/>
      <c r="B59" s="13415"/>
      <c r="C59" s="13416" t="s">
        <v>80</v>
      </c>
      <c r="D59" s="346">
        <v>0</v>
      </c>
      <c r="E59" s="13417"/>
      <c r="F59" s="13418"/>
      <c r="G59" s="13419"/>
      <c r="H59" s="13420"/>
      <c r="I59" s="13421"/>
      <c r="J59" s="13422"/>
      <c r="K59" s="13423"/>
    </row>
    <row r="60" ht="22.5" customHeight="1">
      <c r="A60" s="13424"/>
      <c r="B60" s="13425"/>
      <c r="C60" s="13426" t="s">
        <v>81</v>
      </c>
      <c r="D60" s="346">
        <f>IF(D58=0,0,D59/D58)*100</f>
        <v>0</v>
      </c>
      <c r="E60" s="13427" t="s">
        <v>22</v>
      </c>
      <c r="F60" s="13428">
        <v>95</v>
      </c>
      <c r="G60" s="13429">
        <v>105</v>
      </c>
      <c r="H60" s="13430" t="s">
        <v>23</v>
      </c>
      <c r="I60" s="13431"/>
      <c r="J60" s="13432"/>
      <c r="K60" s="13433"/>
    </row>
    <row r="61" ht="22.5" customHeight="1">
      <c r="A61" s="13434"/>
      <c r="B61" s="13435"/>
      <c r="C61" s="13436" t="s">
        <v>82</v>
      </c>
      <c r="D61" s="346">
        <v>0</v>
      </c>
      <c r="E61" s="13437"/>
      <c r="F61" s="13438"/>
      <c r="G61" s="13439"/>
      <c r="H61" s="13440"/>
      <c r="I61" s="13441"/>
      <c r="J61" s="13442"/>
      <c r="K61" s="13443"/>
    </row>
    <row r="62" ht="22.5" customHeight="1">
      <c r="A62" s="13444"/>
      <c r="B62" s="13445"/>
      <c r="C62" s="13446" t="s">
        <v>83</v>
      </c>
      <c r="D62" s="346">
        <f>IF(D61=0,0,D59/D61-1)*100</f>
        <v>0</v>
      </c>
      <c r="E62" s="13447" t="s">
        <v>22</v>
      </c>
      <c r="F62" s="13448">
        <v>-30</v>
      </c>
      <c r="G62" s="13449">
        <v>30</v>
      </c>
      <c r="H62" s="13450" t="s">
        <v>23</v>
      </c>
      <c r="I62" s="13451"/>
      <c r="J62" s="13452"/>
      <c r="K62" s="13453"/>
    </row>
    <row r="63" ht="22.5" customHeight="1">
      <c r="A63" s="13454" t="s">
        <v>108</v>
      </c>
      <c r="B63" s="13455" t="s">
        <v>78</v>
      </c>
      <c r="C63" s="13456" t="s">
        <v>79</v>
      </c>
      <c r="D63" s="346">
        <v>0</v>
      </c>
      <c r="E63" s="13457"/>
      <c r="F63" s="13458"/>
      <c r="G63" s="13459"/>
      <c r="H63" s="13460"/>
      <c r="I63" s="13461"/>
      <c r="J63" s="13462"/>
      <c r="K63" s="13463"/>
    </row>
    <row r="64" ht="22.5" customHeight="1">
      <c r="A64" s="13464"/>
      <c r="B64" s="13465"/>
      <c r="C64" s="13466" t="s">
        <v>80</v>
      </c>
      <c r="D64" s="346">
        <v>0</v>
      </c>
      <c r="E64" s="13467"/>
      <c r="F64" s="13468"/>
      <c r="G64" s="13469"/>
      <c r="H64" s="13470"/>
      <c r="I64" s="13471"/>
      <c r="J64" s="13472"/>
      <c r="K64" s="13473"/>
    </row>
    <row r="65" ht="22.5" customHeight="1">
      <c r="A65" s="13474"/>
      <c r="B65" s="13475"/>
      <c r="C65" s="13476" t="s">
        <v>81</v>
      </c>
      <c r="D65" s="346">
        <f>IF(D63=0,0,D64/D63)*100</f>
        <v>0</v>
      </c>
      <c r="E65" s="13477" t="s">
        <v>22</v>
      </c>
      <c r="F65" s="13478">
        <v>95</v>
      </c>
      <c r="G65" s="13479">
        <v>105</v>
      </c>
      <c r="H65" s="13480" t="s">
        <v>23</v>
      </c>
      <c r="I65" s="13481"/>
      <c r="J65" s="13482"/>
      <c r="K65" s="13483"/>
    </row>
    <row r="66" ht="22.5" customHeight="1">
      <c r="A66" s="13484"/>
      <c r="B66" s="13485"/>
      <c r="C66" s="13486" t="s">
        <v>82</v>
      </c>
      <c r="D66" s="346">
        <v>0</v>
      </c>
      <c r="E66" s="13487"/>
      <c r="F66" s="13488"/>
      <c r="G66" s="13489"/>
      <c r="H66" s="13490"/>
      <c r="I66" s="13491"/>
      <c r="J66" s="13492"/>
      <c r="K66" s="13493"/>
    </row>
    <row r="67" ht="22.5" customHeight="1">
      <c r="A67" s="13494"/>
      <c r="B67" s="13495"/>
      <c r="C67" s="13496" t="s">
        <v>83</v>
      </c>
      <c r="D67" s="346">
        <f>IF(D66=0,0,D64/D66-1)*100</f>
        <v>0</v>
      </c>
      <c r="E67" s="13497" t="s">
        <v>22</v>
      </c>
      <c r="F67" s="13498">
        <v>0</v>
      </c>
      <c r="G67" s="13499">
        <v>20</v>
      </c>
      <c r="H67" s="13500" t="s">
        <v>23</v>
      </c>
      <c r="I67" s="13501"/>
      <c r="J67" s="13502"/>
      <c r="K67" s="13503"/>
    </row>
    <row r="68" ht="22.5" customHeight="1">
      <c r="A68" s="13504" t="s">
        <v>716</v>
      </c>
      <c r="B68" s="13505" t="s">
        <v>717</v>
      </c>
      <c r="C68" s="13506" t="s">
        <v>79</v>
      </c>
      <c r="D68" s="346">
        <v>0</v>
      </c>
      <c r="E68" s="13507"/>
      <c r="F68" s="13508"/>
      <c r="G68" s="13509"/>
      <c r="H68" s="13510"/>
      <c r="I68" s="13511"/>
      <c r="J68" s="13512"/>
      <c r="K68" s="13513"/>
    </row>
    <row r="69" ht="22.5" customHeight="1">
      <c r="A69" s="13514"/>
      <c r="B69" s="13515"/>
      <c r="C69" s="13516" t="s">
        <v>80</v>
      </c>
      <c r="D69" s="346">
        <v>0</v>
      </c>
      <c r="E69" s="13517"/>
      <c r="F69" s="13518"/>
      <c r="G69" s="13519"/>
      <c r="H69" s="13520"/>
      <c r="I69" s="13521"/>
      <c r="J69" s="13522"/>
      <c r="K69" s="13523"/>
    </row>
    <row r="70" ht="22.5" customHeight="1">
      <c r="A70" s="13524"/>
      <c r="B70" s="13525"/>
      <c r="C70" s="13526" t="s">
        <v>81</v>
      </c>
      <c r="D70" s="346">
        <f>IF(D68=0,0,D69/D68)*100</f>
        <v>0</v>
      </c>
      <c r="E70" s="13527" t="s">
        <v>22</v>
      </c>
      <c r="F70" s="13528">
        <v>95</v>
      </c>
      <c r="G70" s="13529">
        <v>105</v>
      </c>
      <c r="H70" s="13530" t="s">
        <v>23</v>
      </c>
      <c r="I70" s="13531"/>
      <c r="J70" s="13532"/>
      <c r="K70" s="13533"/>
    </row>
    <row r="71" ht="22.5" customHeight="1">
      <c r="A71" s="13534"/>
      <c r="B71" s="13535"/>
      <c r="C71" s="13536" t="s">
        <v>82</v>
      </c>
      <c r="D71" s="346">
        <v>0</v>
      </c>
      <c r="E71" s="13537"/>
      <c r="F71" s="13538"/>
      <c r="G71" s="13539"/>
      <c r="H71" s="13540"/>
      <c r="I71" s="13541"/>
      <c r="J71" s="13542"/>
      <c r="K71" s="13543"/>
    </row>
    <row r="72" ht="22.5" customHeight="1">
      <c r="A72" s="13544"/>
      <c r="B72" s="13545"/>
      <c r="C72" s="13546" t="s">
        <v>83</v>
      </c>
      <c r="D72" s="346">
        <f>IF(D71=0,0,D69/D71-1)*100</f>
        <v>0</v>
      </c>
      <c r="E72" s="13547" t="s">
        <v>22</v>
      </c>
      <c r="F72" s="13548">
        <v>-10</v>
      </c>
      <c r="G72" s="13549">
        <v>20</v>
      </c>
      <c r="H72" s="13550" t="s">
        <v>23</v>
      </c>
      <c r="I72" s="13551"/>
      <c r="J72" s="13552"/>
      <c r="K72" s="13553"/>
    </row>
    <row r="73" ht="22.5" customHeight="1">
      <c r="A73" s="13554" t="s">
        <v>718</v>
      </c>
      <c r="B73" s="13555" t="s">
        <v>719</v>
      </c>
      <c r="C73" s="13556" t="s">
        <v>79</v>
      </c>
      <c r="D73" s="346">
        <v>0</v>
      </c>
      <c r="E73" s="13557"/>
      <c r="F73" s="13558"/>
      <c r="G73" s="13559"/>
      <c r="H73" s="13560"/>
      <c r="I73" s="13561"/>
      <c r="J73" s="13562"/>
      <c r="K73" s="13563"/>
    </row>
    <row r="74" ht="22.5" customHeight="1">
      <c r="A74" s="13564"/>
      <c r="B74" s="13565"/>
      <c r="C74" s="13566" t="s">
        <v>80</v>
      </c>
      <c r="D74" s="346">
        <v>0</v>
      </c>
      <c r="E74" s="13567"/>
      <c r="F74" s="13568"/>
      <c r="G74" s="13569"/>
      <c r="H74" s="13570"/>
      <c r="I74" s="13571"/>
      <c r="J74" s="13572"/>
      <c r="K74" s="13573"/>
    </row>
    <row r="75" ht="22.5" customHeight="1">
      <c r="A75" s="13574"/>
      <c r="B75" s="13575"/>
      <c r="C75" s="13576" t="s">
        <v>81</v>
      </c>
      <c r="D75" s="346">
        <f>IF(D73=0,0,D74/D73)*100</f>
        <v>0</v>
      </c>
      <c r="E75" s="13577" t="s">
        <v>22</v>
      </c>
      <c r="F75" s="13578">
        <v>95</v>
      </c>
      <c r="G75" s="13579">
        <v>105</v>
      </c>
      <c r="H75" s="13580" t="s">
        <v>23</v>
      </c>
      <c r="I75" s="13581"/>
      <c r="J75" s="13582"/>
      <c r="K75" s="13583"/>
    </row>
    <row r="76" ht="22.5" customHeight="1">
      <c r="A76" s="13584"/>
      <c r="B76" s="13585"/>
      <c r="C76" s="13586" t="s">
        <v>82</v>
      </c>
      <c r="D76" s="346">
        <v>0</v>
      </c>
      <c r="E76" s="13587"/>
      <c r="F76" s="13588"/>
      <c r="G76" s="13589"/>
      <c r="H76" s="13590"/>
      <c r="I76" s="13591"/>
      <c r="J76" s="13592"/>
      <c r="K76" s="13593"/>
    </row>
    <row r="77" ht="22.5" customHeight="1">
      <c r="A77" s="13594"/>
      <c r="B77" s="13595"/>
      <c r="C77" s="13596" t="s">
        <v>83</v>
      </c>
      <c r="D77" s="346">
        <f>IF(D76=0,0,D74/D76-1)*100</f>
        <v>0</v>
      </c>
      <c r="E77" s="13597" t="s">
        <v>22</v>
      </c>
      <c r="F77" s="13598">
        <v>-10</v>
      </c>
      <c r="G77" s="13599">
        <v>20</v>
      </c>
      <c r="H77" s="13600" t="s">
        <v>23</v>
      </c>
      <c r="I77" s="13601"/>
      <c r="J77" s="13602"/>
      <c r="K77" s="13603"/>
    </row>
    <row r="78" ht="22.5" customHeight="1">
      <c r="A78" s="13604" t="s">
        <v>720</v>
      </c>
      <c r="B78" s="13605" t="s">
        <v>721</v>
      </c>
      <c r="C78" s="13606" t="s">
        <v>79</v>
      </c>
      <c r="D78" s="346">
        <v>0</v>
      </c>
      <c r="E78" s="13607"/>
      <c r="F78" s="13608"/>
      <c r="G78" s="13609"/>
      <c r="H78" s="13610"/>
      <c r="I78" s="13611"/>
      <c r="J78" s="13612"/>
      <c r="K78" s="13613"/>
    </row>
    <row r="79" ht="22.5" customHeight="1">
      <c r="A79" s="13614"/>
      <c r="B79" s="13615"/>
      <c r="C79" s="13616" t="s">
        <v>80</v>
      </c>
      <c r="D79" s="346">
        <v>0</v>
      </c>
      <c r="E79" s="13617"/>
      <c r="F79" s="13618"/>
      <c r="G79" s="13619"/>
      <c r="H79" s="13620"/>
      <c r="I79" s="13621"/>
      <c r="J79" s="13622"/>
      <c r="K79" s="13623"/>
    </row>
    <row r="80" ht="22.5" customHeight="1">
      <c r="A80" s="13624"/>
      <c r="B80" s="13625"/>
      <c r="C80" s="13626" t="s">
        <v>81</v>
      </c>
      <c r="D80" s="346">
        <f>IF(D78=0,0,D79/D78)*100</f>
        <v>0</v>
      </c>
      <c r="E80" s="13627" t="s">
        <v>22</v>
      </c>
      <c r="F80" s="13628">
        <v>95</v>
      </c>
      <c r="G80" s="13629">
        <v>105</v>
      </c>
      <c r="H80" s="13630" t="s">
        <v>23</v>
      </c>
      <c r="I80" s="13631"/>
      <c r="J80" s="13632"/>
      <c r="K80" s="13633"/>
    </row>
    <row r="81" ht="22.5" customHeight="1">
      <c r="A81" s="13634"/>
      <c r="B81" s="13635"/>
      <c r="C81" s="13636" t="s">
        <v>82</v>
      </c>
      <c r="D81" s="346">
        <v>0</v>
      </c>
      <c r="E81" s="13637"/>
      <c r="F81" s="13638"/>
      <c r="G81" s="13639"/>
      <c r="H81" s="13640"/>
      <c r="I81" s="13641"/>
      <c r="J81" s="13642"/>
      <c r="K81" s="13643"/>
    </row>
    <row r="82" ht="22.5" customHeight="1">
      <c r="A82" s="13644"/>
      <c r="B82" s="13645"/>
      <c r="C82" s="13646" t="s">
        <v>83</v>
      </c>
      <c r="D82" s="346">
        <f>IF(D81=0,0,D79/D81-1)*100</f>
        <v>0</v>
      </c>
      <c r="E82" s="13647" t="s">
        <v>22</v>
      </c>
      <c r="F82" s="13648">
        <v>-20</v>
      </c>
      <c r="G82" s="13649">
        <v>20</v>
      </c>
      <c r="H82" s="13650" t="s">
        <v>23</v>
      </c>
      <c r="I82" s="13651"/>
      <c r="J82" s="13652"/>
      <c r="K82" s="13653"/>
    </row>
    <row r="83" ht="22.5" customHeight="1">
      <c r="A83" s="13654" t="s">
        <v>722</v>
      </c>
      <c r="B83" s="13655" t="s">
        <v>723</v>
      </c>
      <c r="C83" s="13656" t="s">
        <v>79</v>
      </c>
      <c r="D83" s="346">
        <v>0</v>
      </c>
      <c r="E83" s="13657"/>
      <c r="F83" s="13658"/>
      <c r="G83" s="13659"/>
      <c r="H83" s="13660"/>
      <c r="I83" s="13661"/>
      <c r="J83" s="13662"/>
      <c r="K83" s="13663"/>
    </row>
    <row r="84" ht="22.5" customHeight="1">
      <c r="A84" s="13664"/>
      <c r="B84" s="13665"/>
      <c r="C84" s="13666" t="s">
        <v>80</v>
      </c>
      <c r="D84" s="346">
        <v>0</v>
      </c>
      <c r="E84" s="13667"/>
      <c r="F84" s="13668"/>
      <c r="G84" s="13669"/>
      <c r="H84" s="13670"/>
      <c r="I84" s="13671"/>
      <c r="J84" s="13672"/>
      <c r="K84" s="13673"/>
    </row>
    <row r="85" ht="22.5" customHeight="1">
      <c r="A85" s="13674"/>
      <c r="B85" s="13675"/>
      <c r="C85" s="13676" t="s">
        <v>81</v>
      </c>
      <c r="D85" s="346">
        <f>IF(D83=0,0,D84/D83)*100</f>
        <v>0</v>
      </c>
      <c r="E85" s="13677" t="s">
        <v>22</v>
      </c>
      <c r="F85" s="13678">
        <v>95</v>
      </c>
      <c r="G85" s="13679">
        <v>105</v>
      </c>
      <c r="H85" s="13680" t="s">
        <v>23</v>
      </c>
      <c r="I85" s="13681"/>
      <c r="J85" s="13682"/>
      <c r="K85" s="13683"/>
    </row>
    <row r="86" ht="22.5" customHeight="1">
      <c r="A86" s="13684"/>
      <c r="B86" s="13685"/>
      <c r="C86" s="13686" t="s">
        <v>82</v>
      </c>
      <c r="D86" s="346">
        <v>0</v>
      </c>
      <c r="E86" s="13687"/>
      <c r="F86" s="13688"/>
      <c r="G86" s="13689"/>
      <c r="H86" s="13690"/>
      <c r="I86" s="13691"/>
      <c r="J86" s="13692"/>
      <c r="K86" s="13693"/>
    </row>
    <row r="87" ht="22.5" customHeight="1">
      <c r="A87" s="13694"/>
      <c r="B87" s="13695"/>
      <c r="C87" s="13696" t="s">
        <v>83</v>
      </c>
      <c r="D87" s="346">
        <f>IF(D86=0,0,D84/D86-1)*100</f>
        <v>0</v>
      </c>
      <c r="E87" s="13697" t="s">
        <v>22</v>
      </c>
      <c r="F87" s="13698">
        <v>-20</v>
      </c>
      <c r="G87" s="13699">
        <v>20</v>
      </c>
      <c r="H87" s="13700" t="s">
        <v>23</v>
      </c>
      <c r="I87" s="13701"/>
      <c r="J87" s="13702"/>
      <c r="K87" s="13703"/>
    </row>
    <row r="88" ht="22.5" customHeight="1">
      <c r="A88" s="13704" t="s">
        <v>724</v>
      </c>
      <c r="B88" s="13705" t="s">
        <v>725</v>
      </c>
      <c r="C88" s="13706" t="s">
        <v>79</v>
      </c>
      <c r="D88" s="346">
        <v>0</v>
      </c>
      <c r="E88" s="13707"/>
      <c r="F88" s="13708"/>
      <c r="G88" s="13709"/>
      <c r="H88" s="13710"/>
      <c r="I88" s="13711"/>
      <c r="J88" s="13712"/>
      <c r="K88" s="13713"/>
    </row>
    <row r="89" ht="22.5" customHeight="1">
      <c r="A89" s="13714"/>
      <c r="B89" s="13715"/>
      <c r="C89" s="13716" t="s">
        <v>80</v>
      </c>
      <c r="D89" s="346">
        <v>0</v>
      </c>
      <c r="E89" s="13717"/>
      <c r="F89" s="13718"/>
      <c r="G89" s="13719"/>
      <c r="H89" s="13720"/>
      <c r="I89" s="13721"/>
      <c r="J89" s="13722"/>
      <c r="K89" s="13723"/>
    </row>
    <row r="90" ht="22.5" customHeight="1">
      <c r="A90" s="13724"/>
      <c r="B90" s="13725"/>
      <c r="C90" s="13726" t="s">
        <v>81</v>
      </c>
      <c r="D90" s="346">
        <f>IF(D88=0,0,D89/D88)*100</f>
        <v>0</v>
      </c>
      <c r="E90" s="13727" t="s">
        <v>22</v>
      </c>
      <c r="F90" s="13728">
        <v>95</v>
      </c>
      <c r="G90" s="13729">
        <v>105</v>
      </c>
      <c r="H90" s="13730" t="s">
        <v>23</v>
      </c>
      <c r="I90" s="13731"/>
      <c r="J90" s="13732"/>
      <c r="K90" s="13733"/>
    </row>
    <row r="91" ht="22.5" customHeight="1">
      <c r="A91" s="13734"/>
      <c r="B91" s="13735"/>
      <c r="C91" s="13736" t="s">
        <v>82</v>
      </c>
      <c r="D91" s="346">
        <v>0</v>
      </c>
      <c r="E91" s="13737"/>
      <c r="F91" s="13738"/>
      <c r="G91" s="13739"/>
      <c r="H91" s="13740"/>
      <c r="I91" s="13741"/>
      <c r="J91" s="13742"/>
      <c r="K91" s="13743"/>
    </row>
    <row r="92" ht="22.5" customHeight="1">
      <c r="A92" s="13744"/>
      <c r="B92" s="13745"/>
      <c r="C92" s="13746" t="s">
        <v>83</v>
      </c>
      <c r="D92" s="346">
        <f>IF(D91=0,0,D89/D91-1)*100</f>
        <v>0</v>
      </c>
      <c r="E92" s="13747" t="s">
        <v>22</v>
      </c>
      <c r="F92" s="13748">
        <v>-20</v>
      </c>
      <c r="G92" s="13749">
        <v>20</v>
      </c>
      <c r="H92" s="13750" t="s">
        <v>23</v>
      </c>
      <c r="I92" s="13751"/>
      <c r="J92" s="13752"/>
      <c r="K92" s="13753"/>
    </row>
    <row r="93" ht="22.5" customHeight="1">
      <c r="A93" s="13754" t="s">
        <v>726</v>
      </c>
      <c r="B93" s="13755" t="s">
        <v>727</v>
      </c>
      <c r="C93" s="13756" t="s">
        <v>80</v>
      </c>
      <c r="D93" s="346">
        <v>0</v>
      </c>
      <c r="E93" s="13757"/>
      <c r="F93" s="13758"/>
      <c r="G93" s="13759"/>
      <c r="H93" s="13760"/>
      <c r="I93" s="13761"/>
      <c r="J93" s="13762"/>
      <c r="K93" s="13763"/>
    </row>
    <row r="94" ht="22.5" customHeight="1">
      <c r="A94" s="13764"/>
      <c r="B94" s="13765"/>
      <c r="C94" s="13766" t="s">
        <v>82</v>
      </c>
      <c r="D94" s="346">
        <v>0</v>
      </c>
      <c r="E94" s="13767"/>
      <c r="F94" s="13768"/>
      <c r="G94" s="13769"/>
      <c r="H94" s="13770"/>
      <c r="I94" s="13771"/>
      <c r="J94" s="13772"/>
      <c r="K94" s="13773"/>
    </row>
    <row r="95" ht="22.5" customHeight="1">
      <c r="A95" s="13774"/>
      <c r="B95" s="13775"/>
      <c r="C95" s="13776" t="s">
        <v>83</v>
      </c>
      <c r="D95" s="346">
        <f>IF(D94=0,0,D93/D94-1)*100</f>
        <v>0</v>
      </c>
      <c r="E95" s="13777" t="s">
        <v>22</v>
      </c>
      <c r="F95" s="13778">
        <v>-20</v>
      </c>
      <c r="G95" s="13779">
        <v>20</v>
      </c>
      <c r="H95" s="13780" t="s">
        <v>23</v>
      </c>
      <c r="I95" s="13781"/>
      <c r="J95" s="13782"/>
      <c r="K95" s="13783"/>
    </row>
    <row r="96" ht="22.5" customHeight="1">
      <c r="A96" s="13784" t="s">
        <v>728</v>
      </c>
      <c r="B96" s="13785" t="s">
        <v>729</v>
      </c>
      <c r="C96" s="13786" t="s">
        <v>80</v>
      </c>
      <c r="D96" s="13787">
        <v>0</v>
      </c>
      <c r="E96" s="13788"/>
      <c r="F96" s="13789"/>
      <c r="G96" s="13790"/>
      <c r="H96" s="13791"/>
      <c r="I96" s="13792"/>
      <c r="J96" s="13793"/>
      <c r="K96" s="13794"/>
    </row>
    <row r="97" ht="22.5" customHeight="1">
      <c r="A97" s="13795"/>
      <c r="B97" s="13796"/>
      <c r="C97" s="13797" t="s">
        <v>82</v>
      </c>
      <c r="D97" s="346">
        <v>0</v>
      </c>
      <c r="E97" s="13798"/>
      <c r="F97" s="13799"/>
      <c r="G97" s="13800"/>
      <c r="H97" s="13801"/>
      <c r="I97" s="13802"/>
      <c r="J97" s="13803"/>
      <c r="K97" s="13804"/>
    </row>
    <row r="98" ht="22.5" customHeight="1">
      <c r="A98" s="13805"/>
      <c r="B98" s="13806"/>
      <c r="C98" s="13807" t="s">
        <v>83</v>
      </c>
      <c r="D98" s="346">
        <f>IF(D97=0,0,D96/D97-1)*100</f>
        <v>0</v>
      </c>
      <c r="E98" s="13808" t="s">
        <v>22</v>
      </c>
      <c r="F98" s="13809">
        <v>-20</v>
      </c>
      <c r="G98" s="13810">
        <v>20</v>
      </c>
      <c r="H98" s="13811" t="s">
        <v>23</v>
      </c>
      <c r="I98" s="13812"/>
      <c r="J98" s="13813"/>
      <c r="K98" s="13814"/>
    </row>
    <row r="99" ht="22.5" customHeight="1">
      <c r="A99" s="13815" t="s">
        <v>730</v>
      </c>
      <c r="B99" s="13816" t="s">
        <v>731</v>
      </c>
      <c r="C99" s="13817" t="s">
        <v>80</v>
      </c>
      <c r="D99" s="13818">
        <v>0</v>
      </c>
      <c r="E99" s="13819"/>
      <c r="F99" s="13820"/>
      <c r="G99" s="13821"/>
      <c r="H99" s="13822"/>
      <c r="I99" s="13823"/>
      <c r="J99" s="13824"/>
      <c r="K99" s="13825"/>
    </row>
    <row r="100" ht="22.5" customHeight="1">
      <c r="A100" s="13826"/>
      <c r="B100" s="13827"/>
      <c r="C100" s="13828" t="s">
        <v>82</v>
      </c>
      <c r="D100" s="346">
        <v>0</v>
      </c>
      <c r="E100" s="13829"/>
      <c r="F100" s="13830"/>
      <c r="G100" s="13831"/>
      <c r="H100" s="13832"/>
      <c r="I100" s="13833"/>
      <c r="J100" s="13834"/>
      <c r="K100" s="13835"/>
    </row>
    <row r="101" ht="22.5" customHeight="1">
      <c r="A101" s="13836"/>
      <c r="B101" s="13837"/>
      <c r="C101" s="13838" t="s">
        <v>83</v>
      </c>
      <c r="D101" s="346">
        <f>IF(D100=0,0,D99/D100-1)*100</f>
        <v>0</v>
      </c>
      <c r="E101" s="13839" t="s">
        <v>22</v>
      </c>
      <c r="F101" s="13840">
        <v>-20</v>
      </c>
      <c r="G101" s="13841">
        <v>20</v>
      </c>
      <c r="H101" s="13842" t="s">
        <v>23</v>
      </c>
      <c r="I101" s="13843"/>
      <c r="J101" s="13844"/>
      <c r="K101" s="13845"/>
    </row>
    <row r="102" ht="22.5" customHeight="1">
      <c r="A102" s="13846" t="s">
        <v>732</v>
      </c>
      <c r="B102" s="13847" t="s">
        <v>733</v>
      </c>
      <c r="C102" s="13848" t="s">
        <v>80</v>
      </c>
      <c r="D102" s="346">
        <f>((D89-D93)-D96)-D99</f>
        <v>0</v>
      </c>
      <c r="E102" s="13849" t="s">
        <v>22</v>
      </c>
      <c r="F102" s="13850">
        <v>0</v>
      </c>
      <c r="G102" s="13851">
        <v>0</v>
      </c>
      <c r="H102" s="13852" t="s">
        <v>23</v>
      </c>
      <c r="I102" s="13853"/>
      <c r="J102" s="13854"/>
      <c r="K102" s="13855"/>
    </row>
    <row r="103" ht="22.5" customHeight="1">
      <c r="A103" s="13856"/>
      <c r="B103" s="13857"/>
      <c r="C103" s="13858" t="s">
        <v>82</v>
      </c>
      <c r="D103" s="346">
        <f>((D91-D94)-D97)-D100</f>
        <v>0</v>
      </c>
      <c r="E103" s="13859"/>
      <c r="F103" s="13860"/>
      <c r="G103" s="13861"/>
      <c r="H103" s="13862"/>
      <c r="I103" s="13863"/>
      <c r="J103" s="13864"/>
      <c r="K103" s="13865"/>
    </row>
    <row r="104" ht="22.5" customHeight="1">
      <c r="A104" s="13866"/>
      <c r="B104" s="13867"/>
      <c r="C104" s="13868" t="s">
        <v>83</v>
      </c>
      <c r="D104" s="346">
        <f>IF(D103=0,0,D102/D103-1)*100</f>
        <v>0</v>
      </c>
      <c r="E104" s="13869"/>
      <c r="F104" s="13870"/>
      <c r="G104" s="13871"/>
      <c r="H104" s="13872"/>
      <c r="I104" s="13873"/>
      <c r="J104" s="13874"/>
      <c r="K104" s="13875"/>
    </row>
    <row r="105" ht="22.5" customHeight="1">
      <c r="A105" s="13876" t="s">
        <v>734</v>
      </c>
      <c r="B105" s="13877" t="s">
        <v>735</v>
      </c>
      <c r="C105" s="13878" t="s">
        <v>79</v>
      </c>
      <c r="D105" s="346">
        <v>0</v>
      </c>
      <c r="E105" s="13879"/>
      <c r="F105" s="13880"/>
      <c r="G105" s="13881"/>
      <c r="H105" s="13882"/>
      <c r="I105" s="13883"/>
      <c r="J105" s="13884"/>
      <c r="K105" s="13885"/>
    </row>
    <row r="106" ht="22.5" customHeight="1">
      <c r="A106" s="13886"/>
      <c r="B106" s="13887"/>
      <c r="C106" s="13888" t="s">
        <v>80</v>
      </c>
      <c r="D106" s="346">
        <v>0</v>
      </c>
      <c r="E106" s="13889"/>
      <c r="F106" s="13890"/>
      <c r="G106" s="13891"/>
      <c r="H106" s="13892"/>
      <c r="I106" s="13893"/>
      <c r="J106" s="13894"/>
      <c r="K106" s="13895"/>
    </row>
    <row r="107" ht="22.5" customHeight="1">
      <c r="A107" s="13896"/>
      <c r="B107" s="13897"/>
      <c r="C107" s="13898" t="s">
        <v>81</v>
      </c>
      <c r="D107" s="346">
        <f>IF(D105=0,0,D106/D105)*100</f>
        <v>0</v>
      </c>
      <c r="E107" s="13899" t="s">
        <v>22</v>
      </c>
      <c r="F107" s="13900">
        <v>95</v>
      </c>
      <c r="G107" s="13901">
        <v>105</v>
      </c>
      <c r="H107" s="13902" t="s">
        <v>23</v>
      </c>
      <c r="I107" s="13903"/>
      <c r="J107" s="13904"/>
      <c r="K107" s="13905"/>
    </row>
    <row r="108" ht="22.5" customHeight="1">
      <c r="A108" s="13906"/>
      <c r="B108" s="13907"/>
      <c r="C108" s="13908" t="s">
        <v>82</v>
      </c>
      <c r="D108" s="346">
        <v>0</v>
      </c>
      <c r="E108" s="13909"/>
      <c r="F108" s="13910"/>
      <c r="G108" s="13911"/>
      <c r="H108" s="13912"/>
      <c r="I108" s="13913"/>
      <c r="J108" s="13914"/>
      <c r="K108" s="13915"/>
    </row>
    <row r="109" ht="22.5" customHeight="1">
      <c r="A109" s="13916"/>
      <c r="B109" s="13917"/>
      <c r="C109" s="13918" t="s">
        <v>83</v>
      </c>
      <c r="D109" s="346">
        <f>IF(D108=0,0,D106/D108-1)*100</f>
        <v>0</v>
      </c>
      <c r="E109" s="13919" t="s">
        <v>22</v>
      </c>
      <c r="F109" s="13920">
        <v>-30</v>
      </c>
      <c r="G109" s="13921">
        <v>30</v>
      </c>
      <c r="H109" s="13922" t="s">
        <v>23</v>
      </c>
      <c r="I109" s="13923"/>
      <c r="J109" s="13924"/>
      <c r="K109" s="13925"/>
    </row>
    <row r="110" ht="22.5" customHeight="1">
      <c r="A110" s="13926" t="s">
        <v>736</v>
      </c>
      <c r="B110" s="13927" t="s">
        <v>737</v>
      </c>
      <c r="C110" s="13928" t="s">
        <v>79</v>
      </c>
      <c r="D110" s="346">
        <v>0</v>
      </c>
      <c r="E110" s="13929"/>
      <c r="F110" s="13930"/>
      <c r="G110" s="13931"/>
      <c r="H110" s="13932"/>
      <c r="I110" s="13933"/>
      <c r="J110" s="13934"/>
      <c r="K110" s="13935"/>
    </row>
    <row r="111" ht="22.5" customHeight="1">
      <c r="A111" s="13936"/>
      <c r="B111" s="13937"/>
      <c r="C111" s="13938" t="s">
        <v>80</v>
      </c>
      <c r="D111" s="346">
        <v>0</v>
      </c>
      <c r="E111" s="13939"/>
      <c r="F111" s="13940"/>
      <c r="G111" s="13941"/>
      <c r="H111" s="13942"/>
      <c r="I111" s="13943"/>
      <c r="J111" s="13944"/>
      <c r="K111" s="13945"/>
    </row>
    <row r="112" ht="22.5" customHeight="1">
      <c r="A112" s="13946"/>
      <c r="B112" s="13947"/>
      <c r="C112" s="13948" t="s">
        <v>81</v>
      </c>
      <c r="D112" s="346">
        <f>IF(D110=0,0,D111/D110)*100</f>
        <v>0</v>
      </c>
      <c r="E112" s="13949" t="s">
        <v>22</v>
      </c>
      <c r="F112" s="13950">
        <v>95</v>
      </c>
      <c r="G112" s="13951">
        <v>105</v>
      </c>
      <c r="H112" s="13952" t="s">
        <v>23</v>
      </c>
      <c r="I112" s="13953"/>
      <c r="J112" s="13954"/>
      <c r="K112" s="13955"/>
    </row>
    <row r="113" ht="22.5" customHeight="1">
      <c r="A113" s="13956"/>
      <c r="B113" s="13957"/>
      <c r="C113" s="13958" t="s">
        <v>82</v>
      </c>
      <c r="D113" s="346">
        <v>0</v>
      </c>
      <c r="E113" s="13959"/>
      <c r="F113" s="13960"/>
      <c r="G113" s="13961"/>
      <c r="H113" s="13962"/>
      <c r="I113" s="13963"/>
      <c r="J113" s="13964"/>
      <c r="K113" s="13965"/>
    </row>
    <row r="114" ht="22.5" customHeight="1">
      <c r="A114" s="13966"/>
      <c r="B114" s="13967"/>
      <c r="C114" s="13968" t="s">
        <v>83</v>
      </c>
      <c r="D114" s="346">
        <f>IF(D113=0,0,D111/D113-1)*100</f>
        <v>0</v>
      </c>
      <c r="E114" s="13969" t="s">
        <v>22</v>
      </c>
      <c r="F114" s="13970">
        <v>-20</v>
      </c>
      <c r="G114" s="13971">
        <v>20</v>
      </c>
      <c r="H114" s="13972" t="s">
        <v>23</v>
      </c>
      <c r="I114" s="13973"/>
      <c r="J114" s="13974"/>
      <c r="K114" s="13975"/>
    </row>
    <row r="115" ht="22.5" customHeight="1">
      <c r="A115" s="13976" t="s">
        <v>738</v>
      </c>
      <c r="B115" s="13977" t="s">
        <v>739</v>
      </c>
      <c r="C115" s="13978" t="s">
        <v>79</v>
      </c>
      <c r="D115" s="346">
        <v>0</v>
      </c>
      <c r="E115" s="13979"/>
      <c r="F115" s="13980"/>
      <c r="G115" s="13981"/>
      <c r="H115" s="13982"/>
      <c r="I115" s="13983"/>
      <c r="J115" s="13984"/>
      <c r="K115" s="13985"/>
    </row>
    <row r="116" ht="22.5" customHeight="1">
      <c r="A116" s="13986"/>
      <c r="B116" s="13987"/>
      <c r="C116" s="13988" t="s">
        <v>80</v>
      </c>
      <c r="D116" s="346">
        <v>0</v>
      </c>
      <c r="E116" s="13989"/>
      <c r="F116" s="13990"/>
      <c r="G116" s="13991"/>
      <c r="H116" s="13992"/>
      <c r="I116" s="13993"/>
      <c r="J116" s="13994"/>
      <c r="K116" s="13995"/>
    </row>
    <row r="117" ht="22.5" customHeight="1">
      <c r="A117" s="13996"/>
      <c r="B117" s="13997"/>
      <c r="C117" s="13998" t="s">
        <v>81</v>
      </c>
      <c r="D117" s="346">
        <f>IF(D115=0,0,D116/D115)*100</f>
        <v>0</v>
      </c>
      <c r="E117" s="13999" t="s">
        <v>22</v>
      </c>
      <c r="F117" s="14000">
        <v>95</v>
      </c>
      <c r="G117" s="14001">
        <v>105</v>
      </c>
      <c r="H117" s="14002" t="s">
        <v>23</v>
      </c>
      <c r="I117" s="14003"/>
      <c r="J117" s="14004"/>
      <c r="K117" s="14005"/>
    </row>
    <row r="118" ht="22.5" customHeight="1">
      <c r="A118" s="14006"/>
      <c r="B118" s="14007"/>
      <c r="C118" s="14008" t="s">
        <v>82</v>
      </c>
      <c r="D118" s="346">
        <v>0</v>
      </c>
      <c r="E118" s="14009"/>
      <c r="F118" s="14010"/>
      <c r="G118" s="14011"/>
      <c r="H118" s="14012"/>
      <c r="I118" s="14013"/>
      <c r="J118" s="14014"/>
      <c r="K118" s="14015"/>
    </row>
    <row r="119" ht="22.5" customHeight="1">
      <c r="A119" s="14016"/>
      <c r="B119" s="14017"/>
      <c r="C119" s="14018" t="s">
        <v>83</v>
      </c>
      <c r="D119" s="346">
        <f>IF(D118=0,0,D116/D118-1)*100</f>
        <v>0</v>
      </c>
      <c r="E119" s="14019" t="s">
        <v>22</v>
      </c>
      <c r="F119" s="14020">
        <v>-30</v>
      </c>
      <c r="G119" s="14021">
        <v>30</v>
      </c>
      <c r="H119" s="14022" t="s">
        <v>23</v>
      </c>
      <c r="I119" s="14023"/>
      <c r="J119" s="14024"/>
      <c r="K119" s="14025"/>
    </row>
    <row r="120" ht="22.5" customHeight="1">
      <c r="A120" s="14026" t="s">
        <v>117</v>
      </c>
      <c r="B120" s="14027" t="s">
        <v>118</v>
      </c>
      <c r="C120" s="14028" t="s">
        <v>119</v>
      </c>
      <c r="D120" s="346">
        <v>0</v>
      </c>
      <c r="E120" s="14029" t="s">
        <v>22</v>
      </c>
      <c r="F120" s="14030">
        <v>0</v>
      </c>
      <c r="G120" s="14031"/>
      <c r="H120" s="14032" t="s">
        <v>23</v>
      </c>
      <c r="I120" s="14033"/>
      <c r="J120" s="14034"/>
      <c r="K120" s="14035"/>
    </row>
    <row r="121" ht="22.5" customHeight="1">
      <c r="A121" s="14036"/>
      <c r="B121" s="14037"/>
      <c r="C121" s="14038" t="s">
        <v>120</v>
      </c>
      <c r="D121" s="346">
        <v>0</v>
      </c>
      <c r="E121" s="14039" t="s">
        <v>22</v>
      </c>
      <c r="F121" s="14040">
        <v>0</v>
      </c>
      <c r="G121" s="14041"/>
      <c r="H121" s="14042" t="s">
        <v>23</v>
      </c>
      <c r="I121" s="14043"/>
      <c r="J121" s="14044"/>
      <c r="K121" s="14045"/>
    </row>
    <row r="122" ht="22.5" customHeight="1">
      <c r="A122" s="14046"/>
      <c r="B122" s="14047"/>
      <c r="C122" s="14048" t="s">
        <v>121</v>
      </c>
      <c r="D122" s="346" t="e">
        <f>D121/D64*12</f>
        <v>#DIV/0!</v>
      </c>
      <c r="E122" s="14049" t="s">
        <v>22</v>
      </c>
      <c r="F122" s="14050">
        <v>6</v>
      </c>
      <c r="G122" s="14051"/>
      <c r="H122" s="14052" t="s">
        <v>23</v>
      </c>
      <c r="I122" s="14053"/>
      <c r="J122" s="14054"/>
      <c r="K122" s="14055"/>
    </row>
    <row r="123" ht="22.5" customHeight="1">
      <c r="A123" s="14056" t="s">
        <v>122</v>
      </c>
      <c r="B123" s="14057"/>
      <c r="C123" s="14058"/>
      <c r="D123" s="14059"/>
      <c r="E123" s="14060"/>
      <c r="F123" s="14061"/>
      <c r="G123" s="14062"/>
      <c r="H123" s="14063"/>
      <c r="I123" s="14064"/>
      <c r="J123" s="14065"/>
      <c r="K123" s="14066"/>
    </row>
    <row r="124" ht="22.5" customHeight="1">
      <c r="A124" s="14067" t="s">
        <v>123</v>
      </c>
      <c r="B124" s="14068" t="s">
        <v>740</v>
      </c>
      <c r="C124" s="14069" t="s">
        <v>125</v>
      </c>
      <c r="D124" s="1562">
        <v>0</v>
      </c>
      <c r="E124" s="14070"/>
      <c r="F124" s="14071"/>
      <c r="G124" s="14072"/>
      <c r="H124" s="14073"/>
      <c r="I124" s="14074"/>
      <c r="J124" s="14075"/>
      <c r="K124" s="14076"/>
    </row>
    <row r="125" ht="22.5" customHeight="1">
      <c r="A125" s="14077"/>
      <c r="B125" s="14078"/>
      <c r="C125" s="14079" t="s">
        <v>126</v>
      </c>
      <c r="D125" s="1562">
        <v>0</v>
      </c>
      <c r="E125" s="14080"/>
      <c r="F125" s="14081"/>
      <c r="G125" s="14082"/>
      <c r="H125" s="14083"/>
      <c r="I125" s="14084"/>
      <c r="J125" s="14085"/>
      <c r="K125" s="14086"/>
    </row>
    <row r="126" ht="22.5" customHeight="1">
      <c r="A126" s="14087"/>
      <c r="B126" s="14088"/>
      <c r="C126" s="14089" t="s">
        <v>83</v>
      </c>
      <c r="D126" s="346">
        <f>IF(D125=0,0,D124/D125-1)*100</f>
        <v>0</v>
      </c>
      <c r="E126" s="14090" t="s">
        <v>22</v>
      </c>
      <c r="F126" s="14091">
        <v>0</v>
      </c>
      <c r="G126" s="14092">
        <v>10</v>
      </c>
      <c r="H126" s="14093" t="s">
        <v>23</v>
      </c>
      <c r="I126" s="14094"/>
      <c r="J126" s="14095"/>
      <c r="K126" s="14096"/>
    </row>
    <row r="127" ht="22.5" customHeight="1">
      <c r="A127" s="14097"/>
      <c r="B127" s="14098"/>
      <c r="C127" s="14099" t="s">
        <v>131</v>
      </c>
      <c r="D127" s="1562">
        <v>0</v>
      </c>
      <c r="E127" s="14100" t="s">
        <v>22</v>
      </c>
      <c r="F127" s="14101">
        <f>IF(D124&lt;=D125,D124,D125)</f>
        <v>0</v>
      </c>
      <c r="G127" s="14102">
        <f>IF(D124&lt;=D125,D125,D124)</f>
        <v>0</v>
      </c>
      <c r="H127" s="14103" t="s">
        <v>23</v>
      </c>
      <c r="I127" s="14104"/>
      <c r="J127" s="14105"/>
      <c r="K127" s="14106"/>
    </row>
    <row r="128" ht="22.5" customHeight="1">
      <c r="A128" s="14107" t="s">
        <v>741</v>
      </c>
      <c r="B128" s="14108" t="s">
        <v>742</v>
      </c>
      <c r="C128" s="14109" t="s">
        <v>125</v>
      </c>
      <c r="D128" s="1562">
        <v>0</v>
      </c>
      <c r="E128" s="14110"/>
      <c r="F128" s="14111"/>
      <c r="G128" s="14112"/>
      <c r="H128" s="14113"/>
      <c r="I128" s="14114"/>
      <c r="J128" s="14115"/>
      <c r="K128" s="14116"/>
    </row>
    <row r="129" ht="22.5" customHeight="1">
      <c r="A129" s="14117"/>
      <c r="B129" s="14118"/>
      <c r="C129" s="14119" t="s">
        <v>126</v>
      </c>
      <c r="D129" s="1562">
        <v>0</v>
      </c>
      <c r="E129" s="14120"/>
      <c r="F129" s="14121"/>
      <c r="G129" s="14122"/>
      <c r="H129" s="14123"/>
      <c r="I129" s="14124"/>
      <c r="J129" s="14125"/>
      <c r="K129" s="14126"/>
    </row>
    <row r="130" ht="22.5" customHeight="1">
      <c r="A130" s="14127"/>
      <c r="B130" s="14128"/>
      <c r="C130" s="14129" t="s">
        <v>83</v>
      </c>
      <c r="D130" s="681">
        <f>IF(D129=0,0,D128/D129-1)*100</f>
        <v>0</v>
      </c>
      <c r="E130" s="14130" t="s">
        <v>22</v>
      </c>
      <c r="F130" s="14131">
        <v>0</v>
      </c>
      <c r="G130" s="14132">
        <v>10</v>
      </c>
      <c r="H130" s="14133" t="s">
        <v>23</v>
      </c>
      <c r="I130" s="14134"/>
      <c r="J130" s="14135"/>
      <c r="K130" s="14136"/>
    </row>
    <row r="131" ht="22.5" customHeight="1">
      <c r="A131" s="14137" t="s">
        <v>743</v>
      </c>
      <c r="B131" s="14138" t="s">
        <v>133</v>
      </c>
      <c r="C131" s="14139" t="s">
        <v>125</v>
      </c>
      <c r="D131" s="1886">
        <v>0</v>
      </c>
      <c r="E131" s="14140"/>
      <c r="F131" s="14141"/>
      <c r="G131" s="14142"/>
      <c r="H131" s="14143"/>
      <c r="I131" s="14144"/>
      <c r="J131" s="14145"/>
      <c r="K131" s="14146"/>
    </row>
    <row r="132" ht="22.5" customHeight="1">
      <c r="A132" s="14147"/>
      <c r="B132" s="14148"/>
      <c r="C132" s="14149" t="s">
        <v>126</v>
      </c>
      <c r="D132" s="1562">
        <v>0</v>
      </c>
      <c r="E132" s="14150"/>
      <c r="F132" s="14151"/>
      <c r="G132" s="14152"/>
      <c r="H132" s="14153"/>
      <c r="I132" s="14154"/>
      <c r="J132" s="14155"/>
      <c r="K132" s="14156"/>
    </row>
    <row r="133" ht="22.5" customHeight="1">
      <c r="A133" s="14157"/>
      <c r="B133" s="14158"/>
      <c r="C133" s="14159" t="s">
        <v>83</v>
      </c>
      <c r="D133" s="346">
        <f>IF(D132=0,0,D131/D132-1)*100</f>
        <v>0</v>
      </c>
      <c r="E133" s="14160" t="s">
        <v>22</v>
      </c>
      <c r="F133" s="14161">
        <v>0</v>
      </c>
      <c r="G133" s="14162">
        <v>10</v>
      </c>
      <c r="H133" s="14163" t="s">
        <v>23</v>
      </c>
      <c r="I133" s="14164"/>
      <c r="J133" s="14165"/>
      <c r="K133" s="14166"/>
    </row>
    <row r="134" ht="22.5" customHeight="1">
      <c r="A134" s="14167"/>
      <c r="B134" s="14168"/>
      <c r="C134" s="14169" t="s">
        <v>131</v>
      </c>
      <c r="D134" s="1562">
        <v>0</v>
      </c>
      <c r="E134" s="14170" t="s">
        <v>22</v>
      </c>
      <c r="F134" s="14171">
        <f>IF(D131&lt;=D132,D131,D132)</f>
        <v>0</v>
      </c>
      <c r="G134" s="14172">
        <f>IF(D131&lt;=D132,D132,D131)</f>
        <v>0</v>
      </c>
      <c r="H134" s="14173" t="s">
        <v>23</v>
      </c>
      <c r="I134" s="14174"/>
      <c r="J134" s="14175"/>
      <c r="K134" s="14176"/>
    </row>
    <row r="135" ht="22.5" customHeight="1">
      <c r="A135" s="14177" t="s">
        <v>744</v>
      </c>
      <c r="B135" s="14178" t="s">
        <v>745</v>
      </c>
      <c r="C135" s="14179" t="s">
        <v>80</v>
      </c>
      <c r="D135" s="346">
        <v>0</v>
      </c>
      <c r="E135" s="14180"/>
      <c r="F135" s="14181"/>
      <c r="G135" s="14182"/>
      <c r="H135" s="14183"/>
      <c r="I135" s="14184"/>
      <c r="J135" s="14185"/>
      <c r="K135" s="14186"/>
    </row>
    <row r="136" ht="22.5" customHeight="1">
      <c r="A136" s="14187"/>
      <c r="B136" s="14188"/>
      <c r="C136" s="14189" t="s">
        <v>82</v>
      </c>
      <c r="D136" s="346">
        <v>0</v>
      </c>
      <c r="E136" s="14190"/>
      <c r="F136" s="14191"/>
      <c r="G136" s="14192"/>
      <c r="H136" s="14193"/>
      <c r="I136" s="14194"/>
      <c r="J136" s="14195"/>
      <c r="K136" s="14196"/>
    </row>
    <row r="137" ht="22.5" customHeight="1">
      <c r="A137" s="14197"/>
      <c r="B137" s="14198"/>
      <c r="C137" s="14199" t="s">
        <v>83</v>
      </c>
      <c r="D137" s="346">
        <f>IF(D136=0,0,D135/D136-1)*100</f>
        <v>0</v>
      </c>
      <c r="E137" s="14200" t="s">
        <v>22</v>
      </c>
      <c r="F137" s="14201">
        <v>5</v>
      </c>
      <c r="G137" s="14202">
        <v>20</v>
      </c>
      <c r="H137" s="14203" t="s">
        <v>23</v>
      </c>
      <c r="I137" s="14204"/>
      <c r="J137" s="14205"/>
      <c r="K137" s="14206"/>
    </row>
    <row r="138" ht="22.5" customHeight="1">
      <c r="A138" s="14207" t="s">
        <v>746</v>
      </c>
      <c r="B138" s="14208" t="s">
        <v>747</v>
      </c>
      <c r="C138" s="14209" t="s">
        <v>80</v>
      </c>
      <c r="D138" s="346">
        <v>0</v>
      </c>
      <c r="E138" s="14210"/>
      <c r="F138" s="14211"/>
      <c r="G138" s="14212"/>
      <c r="H138" s="14213"/>
      <c r="I138" s="14214"/>
      <c r="J138" s="14215"/>
      <c r="K138" s="14216"/>
    </row>
    <row r="139" ht="22.5" customHeight="1">
      <c r="A139" s="14217"/>
      <c r="B139" s="14218"/>
      <c r="C139" s="14219" t="s">
        <v>82</v>
      </c>
      <c r="D139" s="346">
        <v>0</v>
      </c>
      <c r="E139" s="14220"/>
      <c r="F139" s="14221"/>
      <c r="G139" s="14222"/>
      <c r="H139" s="14223"/>
      <c r="I139" s="14224"/>
      <c r="J139" s="14225"/>
      <c r="K139" s="14226"/>
    </row>
    <row r="140" ht="22.5" customHeight="1">
      <c r="A140" s="14227"/>
      <c r="B140" s="14228"/>
      <c r="C140" s="14229" t="s">
        <v>83</v>
      </c>
      <c r="D140" s="346">
        <f>IF(D139=0,0,D138/D139-1)*100</f>
        <v>0</v>
      </c>
      <c r="E140" s="14230" t="s">
        <v>22</v>
      </c>
      <c r="F140" s="14231">
        <v>5</v>
      </c>
      <c r="G140" s="14232">
        <v>20</v>
      </c>
      <c r="H140" s="14233" t="s">
        <v>23</v>
      </c>
      <c r="I140" s="14234"/>
      <c r="J140" s="14235"/>
      <c r="K140" s="14236"/>
    </row>
    <row r="141" ht="22.5" customHeight="1">
      <c r="A141" s="14237"/>
      <c r="B141" s="14238"/>
      <c r="C141" s="14239" t="s">
        <v>748</v>
      </c>
      <c r="D141" s="346">
        <f>IF(D135=0,0,D138/D135)*100</f>
        <v>0</v>
      </c>
      <c r="E141" s="14240" t="s">
        <v>22</v>
      </c>
      <c r="F141" s="14241">
        <v>90</v>
      </c>
      <c r="G141" s="14242">
        <v>100</v>
      </c>
      <c r="H141" s="14243" t="s">
        <v>23</v>
      </c>
      <c r="I141" s="14244"/>
      <c r="J141" s="14245"/>
      <c r="K141" s="14246"/>
    </row>
    <row r="142" ht="22.5" customHeight="1">
      <c r="A142" s="14247" t="s">
        <v>749</v>
      </c>
      <c r="B142" s="14248" t="s">
        <v>750</v>
      </c>
      <c r="C142" s="14249" t="s">
        <v>80</v>
      </c>
      <c r="D142" s="346">
        <v>0</v>
      </c>
      <c r="E142" s="14250"/>
      <c r="F142" s="14251"/>
      <c r="G142" s="14252"/>
      <c r="H142" s="14253"/>
      <c r="I142" s="14254"/>
      <c r="J142" s="14255"/>
      <c r="K142" s="14256"/>
    </row>
    <row r="143" ht="22.5" customHeight="1">
      <c r="A143" s="14257"/>
      <c r="B143" s="14258"/>
      <c r="C143" s="14259" t="s">
        <v>82</v>
      </c>
      <c r="D143" s="346">
        <v>0</v>
      </c>
      <c r="E143" s="14260"/>
      <c r="F143" s="14261"/>
      <c r="G143" s="14262"/>
      <c r="H143" s="14263"/>
      <c r="I143" s="14264"/>
      <c r="J143" s="14265"/>
      <c r="K143" s="14266"/>
    </row>
    <row r="144" ht="22.5" customHeight="1">
      <c r="A144" s="14267"/>
      <c r="B144" s="14268"/>
      <c r="C144" s="14269" t="s">
        <v>83</v>
      </c>
      <c r="D144" s="346">
        <f>IF(D143=0,0,D142/D143-1)*100</f>
        <v>0</v>
      </c>
      <c r="E144" s="14270" t="s">
        <v>22</v>
      </c>
      <c r="F144" s="14271">
        <v>-20</v>
      </c>
      <c r="G144" s="14272">
        <v>20</v>
      </c>
      <c r="H144" s="14273" t="s">
        <v>23</v>
      </c>
      <c r="I144" s="14274"/>
      <c r="J144" s="14275"/>
      <c r="K144" s="14276"/>
    </row>
    <row r="145" ht="22.5" customHeight="1">
      <c r="A145" s="14277" t="s">
        <v>751</v>
      </c>
      <c r="B145" s="14278" t="s">
        <v>752</v>
      </c>
      <c r="C145" s="14279" t="s">
        <v>80</v>
      </c>
      <c r="D145" s="346">
        <v>0</v>
      </c>
      <c r="E145" s="14280"/>
      <c r="F145" s="14281"/>
      <c r="G145" s="14282"/>
      <c r="H145" s="14283"/>
      <c r="I145" s="14284"/>
      <c r="J145" s="14285"/>
      <c r="K145" s="14286"/>
    </row>
    <row r="146" ht="22.5" customHeight="1">
      <c r="A146" s="14287"/>
      <c r="B146" s="14288"/>
      <c r="C146" s="14289" t="s">
        <v>82</v>
      </c>
      <c r="D146" s="346">
        <v>0</v>
      </c>
      <c r="E146" s="14290"/>
      <c r="F146" s="14291"/>
      <c r="G146" s="14292"/>
      <c r="H146" s="14293"/>
      <c r="I146" s="14294"/>
      <c r="J146" s="14295"/>
      <c r="K146" s="14296"/>
    </row>
    <row r="147" ht="22.5" customHeight="1">
      <c r="A147" s="14297"/>
      <c r="B147" s="14298"/>
      <c r="C147" s="14299" t="s">
        <v>83</v>
      </c>
      <c r="D147" s="346">
        <f>IF(D146=0,0,D145/D146-1)*100</f>
        <v>0</v>
      </c>
      <c r="E147" s="14300" t="s">
        <v>22</v>
      </c>
      <c r="F147" s="14301">
        <v>-20</v>
      </c>
      <c r="G147" s="14302">
        <v>20</v>
      </c>
      <c r="H147" s="14303" t="s">
        <v>23</v>
      </c>
      <c r="I147" s="14304"/>
      <c r="J147" s="14305"/>
      <c r="K147" s="14306"/>
    </row>
    <row r="148" ht="22.5" customHeight="1">
      <c r="A148" s="14307"/>
      <c r="B148" s="14308"/>
      <c r="C148" s="14309" t="s">
        <v>753</v>
      </c>
      <c r="D148" s="346">
        <f>IF(D142=0,0,D145/D142-1)*100</f>
        <v>0</v>
      </c>
      <c r="E148" s="14310" t="s">
        <v>22</v>
      </c>
      <c r="F148" s="14311">
        <v>-10</v>
      </c>
      <c r="G148" s="14312">
        <v>10</v>
      </c>
      <c r="H148" s="14313" t="s">
        <v>23</v>
      </c>
      <c r="I148" s="14314"/>
      <c r="J148" s="14315"/>
      <c r="K148" s="14316"/>
    </row>
    <row r="149" ht="22.5" customHeight="1">
      <c r="A149" s="14317" t="s">
        <v>754</v>
      </c>
      <c r="B149" s="14318" t="s">
        <v>755</v>
      </c>
      <c r="C149" s="14319" t="s">
        <v>80</v>
      </c>
      <c r="D149" s="1562">
        <v>0</v>
      </c>
      <c r="E149" s="14320"/>
      <c r="F149" s="14321"/>
      <c r="G149" s="14322"/>
      <c r="H149" s="14323"/>
      <c r="I149" s="14324"/>
      <c r="J149" s="14325"/>
      <c r="K149" s="14326"/>
    </row>
    <row r="150" ht="22.5" customHeight="1">
      <c r="A150" s="14327"/>
      <c r="B150" s="14328"/>
      <c r="C150" s="14329" t="s">
        <v>82</v>
      </c>
      <c r="D150" s="1562">
        <v>0</v>
      </c>
      <c r="E150" s="14330"/>
      <c r="F150" s="14331"/>
      <c r="G150" s="14332"/>
      <c r="H150" s="14333"/>
      <c r="I150" s="14334"/>
      <c r="J150" s="14335"/>
      <c r="K150" s="14336"/>
    </row>
    <row r="151" ht="22.5" customHeight="1">
      <c r="A151" s="14337"/>
      <c r="B151" s="14338"/>
      <c r="C151" s="14339" t="s">
        <v>83</v>
      </c>
      <c r="D151" s="346">
        <f>IF(D150=0,0,D149/D150-1)*100</f>
        <v>0</v>
      </c>
      <c r="E151" s="14340" t="s">
        <v>22</v>
      </c>
      <c r="F151" s="14341">
        <v>-20</v>
      </c>
      <c r="G151" s="14342">
        <v>20</v>
      </c>
      <c r="H151" s="14343" t="s">
        <v>23</v>
      </c>
      <c r="I151" s="14344"/>
      <c r="J151" s="14345"/>
      <c r="K151" s="14346"/>
    </row>
    <row r="152" ht="22.5" customHeight="1">
      <c r="A152" s="14347" t="s">
        <v>756</v>
      </c>
      <c r="B152" s="14348" t="s">
        <v>757</v>
      </c>
      <c r="C152" s="14349" t="s">
        <v>80</v>
      </c>
      <c r="D152" s="1562">
        <v>0</v>
      </c>
      <c r="E152" s="14350"/>
      <c r="F152" s="14351"/>
      <c r="G152" s="14352"/>
      <c r="H152" s="14353"/>
      <c r="I152" s="14354"/>
      <c r="J152" s="14355"/>
      <c r="K152" s="14356"/>
    </row>
    <row r="153" ht="22.5" customHeight="1">
      <c r="A153" s="14357"/>
      <c r="B153" s="14358"/>
      <c r="C153" s="14359" t="s">
        <v>82</v>
      </c>
      <c r="D153" s="1562">
        <v>0</v>
      </c>
      <c r="E153" s="14360"/>
      <c r="F153" s="14361"/>
      <c r="G153" s="14362"/>
      <c r="H153" s="14363"/>
      <c r="I153" s="14364"/>
      <c r="J153" s="14365"/>
      <c r="K153" s="14366"/>
    </row>
    <row r="154" ht="22.5" customHeight="1">
      <c r="A154" s="14367"/>
      <c r="B154" s="14368"/>
      <c r="C154" s="14369" t="s">
        <v>83</v>
      </c>
      <c r="D154" s="346">
        <f>IF(D153=0,0,D152/D153-1)*100</f>
        <v>0</v>
      </c>
      <c r="E154" s="14370" t="s">
        <v>22</v>
      </c>
      <c r="F154" s="14371">
        <v>-20</v>
      </c>
      <c r="G154" s="14372">
        <v>20</v>
      </c>
      <c r="H154" s="14373" t="s">
        <v>23</v>
      </c>
      <c r="I154" s="14374"/>
      <c r="J154" s="14375"/>
      <c r="K154" s="14376"/>
    </row>
    <row r="155" ht="22.5" customHeight="1">
      <c r="A155" s="14377" t="s">
        <v>758</v>
      </c>
      <c r="B155" s="14378" t="s">
        <v>759</v>
      </c>
      <c r="C155" s="14379" t="s">
        <v>80</v>
      </c>
      <c r="D155" s="1562">
        <v>0</v>
      </c>
      <c r="E155" s="14380"/>
      <c r="F155" s="14381"/>
      <c r="G155" s="14382"/>
      <c r="H155" s="14383"/>
      <c r="I155" s="14384"/>
      <c r="J155" s="14385"/>
      <c r="K155" s="14386"/>
    </row>
    <row r="156" ht="22.5" customHeight="1">
      <c r="A156" s="14387"/>
      <c r="B156" s="14388"/>
      <c r="C156" s="14389" t="s">
        <v>82</v>
      </c>
      <c r="D156" s="1562">
        <v>0</v>
      </c>
      <c r="E156" s="14390"/>
      <c r="F156" s="14391"/>
      <c r="G156" s="14392"/>
      <c r="H156" s="14393"/>
      <c r="I156" s="14394"/>
      <c r="J156" s="14395"/>
      <c r="K156" s="14396"/>
    </row>
    <row r="157" ht="22.5" customHeight="1">
      <c r="A157" s="14397"/>
      <c r="B157" s="14398"/>
      <c r="C157" s="14399" t="s">
        <v>83</v>
      </c>
      <c r="D157" s="346">
        <f>IF(D156=0,0,D155/D156-1)*100</f>
        <v>0</v>
      </c>
      <c r="E157" s="14400" t="s">
        <v>22</v>
      </c>
      <c r="F157" s="14401">
        <v>-20</v>
      </c>
      <c r="G157" s="14402">
        <v>20</v>
      </c>
      <c r="H157" s="14403" t="s">
        <v>23</v>
      </c>
      <c r="I157" s="14404"/>
      <c r="J157" s="14405"/>
      <c r="K157" s="14406"/>
    </row>
    <row r="158" ht="22.5" customHeight="1">
      <c r="A158" s="14407" t="s">
        <v>760</v>
      </c>
      <c r="B158" s="14408" t="s">
        <v>761</v>
      </c>
      <c r="C158" s="14409" t="s">
        <v>80</v>
      </c>
      <c r="D158" s="1562">
        <v>0</v>
      </c>
      <c r="E158" s="14410"/>
      <c r="F158" s="14411"/>
      <c r="G158" s="14412"/>
      <c r="H158" s="14413"/>
      <c r="I158" s="14414"/>
      <c r="J158" s="14415"/>
      <c r="K158" s="14416"/>
    </row>
    <row r="159" ht="22.5" customHeight="1">
      <c r="A159" s="14417"/>
      <c r="B159" s="14418"/>
      <c r="C159" s="14419" t="s">
        <v>82</v>
      </c>
      <c r="D159" s="1562">
        <v>0</v>
      </c>
      <c r="E159" s="14420"/>
      <c r="F159" s="14421"/>
      <c r="G159" s="14422"/>
      <c r="H159" s="14423"/>
      <c r="I159" s="14424"/>
      <c r="J159" s="14425"/>
      <c r="K159" s="14426"/>
    </row>
    <row r="160" ht="22.5" customHeight="1">
      <c r="A160" s="14427"/>
      <c r="B160" s="14428"/>
      <c r="C160" s="14429" t="s">
        <v>83</v>
      </c>
      <c r="D160" s="346">
        <f>IF(D159=0,0,D158/D159-1)*100</f>
        <v>0</v>
      </c>
      <c r="E160" s="14430" t="s">
        <v>22</v>
      </c>
      <c r="F160" s="14431">
        <v>-20</v>
      </c>
      <c r="G160" s="14432">
        <v>20</v>
      </c>
      <c r="H160" s="14433" t="s">
        <v>23</v>
      </c>
      <c r="I160" s="14434"/>
      <c r="J160" s="14435"/>
      <c r="K160" s="14436"/>
    </row>
    <row r="161" ht="22.5" customHeight="1">
      <c r="A161" s="14437" t="s">
        <v>762</v>
      </c>
      <c r="B161" s="14438" t="s">
        <v>87</v>
      </c>
      <c r="C161" s="14439" t="s">
        <v>80</v>
      </c>
      <c r="D161" s="1562">
        <v>0</v>
      </c>
      <c r="E161" s="14440"/>
      <c r="F161" s="14441"/>
      <c r="G161" s="14442"/>
      <c r="H161" s="14443"/>
      <c r="I161" s="14444"/>
      <c r="J161" s="14445"/>
      <c r="K161" s="14446"/>
    </row>
    <row r="162" ht="22.5" customHeight="1">
      <c r="A162" s="14447"/>
      <c r="B162" s="14448"/>
      <c r="C162" s="14449" t="s">
        <v>82</v>
      </c>
      <c r="D162" s="1562">
        <v>0</v>
      </c>
      <c r="E162" s="14450"/>
      <c r="F162" s="14451"/>
      <c r="G162" s="14452"/>
      <c r="H162" s="14453"/>
      <c r="I162" s="14454"/>
      <c r="J162" s="14455"/>
      <c r="K162" s="14456"/>
    </row>
    <row r="163" ht="22.5" customHeight="1">
      <c r="A163" s="14457"/>
      <c r="B163" s="14458"/>
      <c r="C163" s="14459" t="s">
        <v>83</v>
      </c>
      <c r="D163" s="346">
        <f>IF(D162=0,0,D161/D162-1)*100</f>
        <v>0</v>
      </c>
      <c r="E163" s="14460" t="s">
        <v>22</v>
      </c>
      <c r="F163" s="14461">
        <v>-20</v>
      </c>
      <c r="G163" s="14462">
        <v>20</v>
      </c>
      <c r="H163" s="14463" t="s">
        <v>23</v>
      </c>
      <c r="I163" s="14464"/>
      <c r="J163" s="14465"/>
      <c r="K163" s="14466"/>
    </row>
    <row r="164" ht="22.5" customHeight="1">
      <c r="A164" s="14467" t="s">
        <v>161</v>
      </c>
      <c r="B164" s="14468"/>
      <c r="C164" s="14469"/>
      <c r="D164" s="14470"/>
      <c r="E164" s="14471"/>
      <c r="F164" s="14472"/>
      <c r="G164" s="14473"/>
      <c r="H164" s="14474"/>
      <c r="I164" s="14475"/>
      <c r="J164" s="14476"/>
      <c r="K164" s="14477"/>
    </row>
    <row r="165" ht="34.5" customHeight="1">
      <c r="A165" s="14478" t="s">
        <v>364</v>
      </c>
      <c r="B165" s="14479" t="s">
        <v>763</v>
      </c>
      <c r="C165" s="14480" t="s">
        <v>164</v>
      </c>
      <c r="D165" s="346">
        <f>IF(D124=0,0,D131/D124*100)</f>
        <v>0</v>
      </c>
      <c r="E165" s="14481" t="s">
        <v>22</v>
      </c>
      <c r="F165" s="14482">
        <v>75</v>
      </c>
      <c r="G165" s="14483">
        <v>100</v>
      </c>
      <c r="H165" s="14484" t="s">
        <v>23</v>
      </c>
      <c r="I165" s="14485"/>
      <c r="J165" s="14486"/>
      <c r="K165" s="14487"/>
    </row>
    <row r="166" ht="22.5" customHeight="1">
      <c r="A166" s="14488" t="s">
        <v>764</v>
      </c>
      <c r="B166" s="14489" t="s">
        <v>765</v>
      </c>
      <c r="C166" s="14490" t="s">
        <v>80</v>
      </c>
      <c r="D166" s="346">
        <f>IF(D134=0,0,D138/D134)</f>
        <v>0</v>
      </c>
      <c r="E166" s="14491"/>
      <c r="F166" s="14492"/>
      <c r="G166" s="14493"/>
      <c r="H166" s="14494"/>
      <c r="I166" s="14495"/>
      <c r="J166" s="14496"/>
      <c r="K166" s="14497"/>
    </row>
    <row r="167" ht="22.5" customHeight="1">
      <c r="A167" s="14498"/>
      <c r="B167" s="14499"/>
      <c r="C167" s="14500" t="s">
        <v>82</v>
      </c>
      <c r="D167" s="346">
        <v>0</v>
      </c>
      <c r="E167" s="14501"/>
      <c r="F167" s="14502"/>
      <c r="G167" s="14503"/>
      <c r="H167" s="14504"/>
      <c r="I167" s="14505"/>
      <c r="J167" s="14506"/>
      <c r="K167" s="14507"/>
    </row>
    <row r="168" ht="24" customHeight="1">
      <c r="A168" s="14508"/>
      <c r="B168" s="14509"/>
      <c r="C168" s="14510" t="s">
        <v>83</v>
      </c>
      <c r="D168" s="346">
        <f>IF(D167=0,0,D166/D167-1)*100</f>
        <v>0</v>
      </c>
      <c r="E168" s="14511" t="s">
        <v>22</v>
      </c>
      <c r="F168" s="14512">
        <v>5</v>
      </c>
      <c r="G168" s="14513">
        <v>20</v>
      </c>
      <c r="H168" s="14514" t="s">
        <v>23</v>
      </c>
      <c r="I168" s="14515"/>
      <c r="J168" s="14516"/>
      <c r="K168" s="14517"/>
    </row>
    <row r="169" ht="24" customHeight="1">
      <c r="A169" s="14518" t="s">
        <v>173</v>
      </c>
      <c r="B169" s="14519" t="s">
        <v>367</v>
      </c>
      <c r="C169" s="14520" t="s">
        <v>80</v>
      </c>
      <c r="D169" s="346">
        <f>IF(D8+D121=0,0,D31/(D8+D121)*200)</f>
        <v>0</v>
      </c>
      <c r="E169" s="14521" t="s">
        <v>22</v>
      </c>
      <c r="F169" s="14522">
        <v>0.5</v>
      </c>
      <c r="G169" s="14523">
        <v>3.1</v>
      </c>
      <c r="H169" s="14524" t="s">
        <v>23</v>
      </c>
      <c r="I169" s="14525"/>
      <c r="J169" s="14526"/>
      <c r="K169" s="14527"/>
    </row>
    <row r="170" ht="24" customHeight="1">
      <c r="A170" s="14528"/>
      <c r="B170" s="14529"/>
      <c r="C170" s="14530" t="s">
        <v>82</v>
      </c>
      <c r="D170" s="346">
        <v>0</v>
      </c>
      <c r="E170" s="14531"/>
      <c r="F170" s="14532"/>
      <c r="G170" s="14533"/>
      <c r="H170" s="14534"/>
      <c r="I170" s="14535"/>
      <c r="J170" s="14536"/>
      <c r="K170" s="14537"/>
    </row>
    <row r="171" ht="24" customHeight="1">
      <c r="A171" s="14538" t="s">
        <v>766</v>
      </c>
      <c r="B171" s="14539" t="s">
        <v>767</v>
      </c>
      <c r="C171" s="14540" t="s">
        <v>80</v>
      </c>
      <c r="D171" s="346">
        <f>IF(D142=0,0,D69/D142)</f>
        <v>0</v>
      </c>
      <c r="E171" s="14541" t="s">
        <v>22</v>
      </c>
      <c r="F171" s="14542">
        <v>1400</v>
      </c>
      <c r="G171" s="14543">
        <v>2400</v>
      </c>
      <c r="H171" s="14544" t="s">
        <v>23</v>
      </c>
      <c r="I171" s="14545"/>
      <c r="J171" s="14546"/>
      <c r="K171" s="14547"/>
    </row>
    <row r="172" ht="24" customHeight="1">
      <c r="A172" s="14548"/>
      <c r="B172" s="14549"/>
      <c r="C172" s="14550" t="s">
        <v>82</v>
      </c>
      <c r="D172" s="346">
        <f>IF(D143=0,0,D71/D143)</f>
        <v>0</v>
      </c>
      <c r="E172" s="14551"/>
      <c r="F172" s="14552"/>
      <c r="G172" s="14553"/>
      <c r="H172" s="14554"/>
      <c r="I172" s="14555"/>
      <c r="J172" s="14556"/>
      <c r="K172" s="14557"/>
    </row>
    <row r="173" ht="24" customHeight="1">
      <c r="A173" s="14558"/>
      <c r="B173" s="14559"/>
      <c r="C173" s="14560" t="s">
        <v>83</v>
      </c>
      <c r="D173" s="346">
        <f>IF(D172=0,0,D171/D172-1)*100</f>
        <v>0</v>
      </c>
      <c r="E173" s="14561" t="s">
        <v>22</v>
      </c>
      <c r="F173" s="14562">
        <v>0</v>
      </c>
      <c r="G173" s="14563">
        <v>10</v>
      </c>
      <c r="H173" s="14564" t="s">
        <v>23</v>
      </c>
      <c r="I173" s="14565"/>
      <c r="J173" s="14566"/>
      <c r="K173" s="14567"/>
    </row>
    <row r="174" ht="24" customHeight="1">
      <c r="A174" s="14568" t="s">
        <v>768</v>
      </c>
      <c r="B174" s="14569" t="s">
        <v>769</v>
      </c>
      <c r="C174" s="14570" t="s">
        <v>80</v>
      </c>
      <c r="D174" s="346">
        <f>IF(D145=0,0,D74/D145)</f>
        <v>0</v>
      </c>
      <c r="E174" s="14571" t="s">
        <v>22</v>
      </c>
      <c r="F174" s="14572">
        <v>250</v>
      </c>
      <c r="G174" s="14573">
        <v>700</v>
      </c>
      <c r="H174" s="14574" t="s">
        <v>23</v>
      </c>
      <c r="I174" s="14575"/>
      <c r="J174" s="14576"/>
      <c r="K174" s="14577"/>
    </row>
    <row r="175" ht="24" customHeight="1">
      <c r="A175" s="14578"/>
      <c r="B175" s="14579"/>
      <c r="C175" s="14580" t="s">
        <v>82</v>
      </c>
      <c r="D175" s="346">
        <f>IF(D146=0,0,D76/D146)</f>
        <v>0</v>
      </c>
      <c r="E175" s="14581"/>
      <c r="F175" s="14582"/>
      <c r="G175" s="14583"/>
      <c r="H175" s="14584"/>
      <c r="I175" s="14585"/>
      <c r="J175" s="14586"/>
      <c r="K175" s="14587"/>
    </row>
    <row r="176" ht="24" customHeight="1">
      <c r="A176" s="14588"/>
      <c r="B176" s="14589"/>
      <c r="C176" s="14590" t="s">
        <v>83</v>
      </c>
      <c r="D176" s="346">
        <f>IF(D175=0,0,D174/D175-1)*100</f>
        <v>0</v>
      </c>
      <c r="E176" s="14591" t="s">
        <v>22</v>
      </c>
      <c r="F176" s="14592">
        <v>0</v>
      </c>
      <c r="G176" s="14593">
        <v>10</v>
      </c>
      <c r="H176" s="14594" t="s">
        <v>23</v>
      </c>
      <c r="I176" s="14595"/>
      <c r="J176" s="14596"/>
      <c r="K176" s="14597"/>
    </row>
    <row r="177" ht="24" customHeight="1">
      <c r="A177" s="14598" t="s">
        <v>770</v>
      </c>
      <c r="B177" s="14599" t="s">
        <v>771</v>
      </c>
      <c r="C177" s="14600" t="s">
        <v>80</v>
      </c>
      <c r="D177" s="346">
        <f>IF(D152=0,0,D106/D152)</f>
        <v>0</v>
      </c>
      <c r="E177" s="14601" t="s">
        <v>22</v>
      </c>
      <c r="F177" s="14602">
        <v>120</v>
      </c>
      <c r="G177" s="14603">
        <v>400</v>
      </c>
      <c r="H177" s="14604" t="s">
        <v>23</v>
      </c>
      <c r="I177" s="14605"/>
      <c r="J177" s="14606"/>
      <c r="K177" s="14607"/>
    </row>
    <row r="178" ht="24" customHeight="1">
      <c r="A178" s="14608"/>
      <c r="B178" s="14609"/>
      <c r="C178" s="14610" t="s">
        <v>82</v>
      </c>
      <c r="D178" s="346">
        <f>IF(D153=0,0,D108/D153)</f>
        <v>0</v>
      </c>
      <c r="E178" s="14611"/>
      <c r="F178" s="14612"/>
      <c r="G178" s="14613"/>
      <c r="H178" s="14614"/>
      <c r="I178" s="14615"/>
      <c r="J178" s="14616"/>
      <c r="K178" s="14617"/>
    </row>
    <row r="179" ht="24" customHeight="1">
      <c r="A179" s="14618"/>
      <c r="B179" s="14619"/>
      <c r="C179" s="14620" t="s">
        <v>83</v>
      </c>
      <c r="D179" s="346">
        <f>IF(D178=0,0,D177/D178-1)*100</f>
        <v>0</v>
      </c>
      <c r="E179" s="14621" t="s">
        <v>22</v>
      </c>
      <c r="F179" s="14622">
        <v>0</v>
      </c>
      <c r="G179" s="14623">
        <v>15</v>
      </c>
      <c r="H179" s="14624" t="s">
        <v>23</v>
      </c>
      <c r="I179" s="14625"/>
      <c r="J179" s="14626"/>
      <c r="K179" s="14627"/>
    </row>
    <row r="180" ht="24" customHeight="1">
      <c r="A180" s="14628" t="s">
        <v>772</v>
      </c>
      <c r="B180" s="14629" t="s">
        <v>773</v>
      </c>
      <c r="C180" s="14630" t="s">
        <v>80</v>
      </c>
      <c r="D180" s="346">
        <f>IF(D155=0,0,D111/D155)</f>
        <v>0</v>
      </c>
      <c r="E180" s="14631" t="s">
        <v>22</v>
      </c>
      <c r="F180" s="14632">
        <v>1000</v>
      </c>
      <c r="G180" s="14633">
        <v>3000</v>
      </c>
      <c r="H180" s="14634" t="s">
        <v>23</v>
      </c>
      <c r="I180" s="14635"/>
      <c r="J180" s="14636"/>
      <c r="K180" s="14637"/>
    </row>
    <row r="181" ht="24" customHeight="1">
      <c r="A181" s="14638"/>
      <c r="B181" s="14639"/>
      <c r="C181" s="14640" t="s">
        <v>82</v>
      </c>
      <c r="D181" s="346">
        <f>IF(D156=0,0,D113/D156)</f>
        <v>0</v>
      </c>
      <c r="E181" s="14641"/>
      <c r="F181" s="14642"/>
      <c r="G181" s="14643"/>
      <c r="H181" s="14644"/>
      <c r="I181" s="14645"/>
      <c r="J181" s="14646"/>
      <c r="K181" s="14647"/>
    </row>
    <row r="182" ht="24" customHeight="1">
      <c r="A182" s="14648"/>
      <c r="B182" s="14649"/>
      <c r="C182" s="14650" t="s">
        <v>83</v>
      </c>
      <c r="D182" s="346">
        <f>IF(D181=0,0,D180/D181-1)*100</f>
        <v>0</v>
      </c>
      <c r="E182" s="14651" t="s">
        <v>22</v>
      </c>
      <c r="F182" s="14652">
        <v>-20</v>
      </c>
      <c r="G182" s="14653">
        <v>20</v>
      </c>
      <c r="H182" s="14654" t="s">
        <v>23</v>
      </c>
      <c r="I182" s="14655"/>
      <c r="J182" s="14656"/>
      <c r="K182" s="14657"/>
    </row>
    <row r="183" ht="24" customHeight="1">
      <c r="A183" s="14658" t="s">
        <v>774</v>
      </c>
      <c r="B183" s="14659" t="s">
        <v>775</v>
      </c>
      <c r="C183" s="14660" t="s">
        <v>80</v>
      </c>
      <c r="D183" s="346">
        <f>IF(D158=0,0,D96/D158)</f>
        <v>0</v>
      </c>
      <c r="E183" s="14661" t="s">
        <v>22</v>
      </c>
      <c r="F183" s="14662">
        <v>2000</v>
      </c>
      <c r="G183" s="14663">
        <v>10000</v>
      </c>
      <c r="H183" s="14664" t="s">
        <v>23</v>
      </c>
      <c r="I183" s="14665"/>
      <c r="J183" s="14666"/>
      <c r="K183" s="14667"/>
    </row>
    <row r="184" ht="24" customHeight="1">
      <c r="A184" s="14668"/>
      <c r="B184" s="14669"/>
      <c r="C184" s="14670" t="s">
        <v>82</v>
      </c>
      <c r="D184" s="346">
        <f>IF(D159=0,0,D97/D159)</f>
        <v>0</v>
      </c>
      <c r="E184" s="14671"/>
      <c r="F184" s="14672"/>
      <c r="G184" s="14673"/>
      <c r="H184" s="14674"/>
      <c r="I184" s="14675"/>
      <c r="J184" s="14676"/>
      <c r="K184" s="14677"/>
    </row>
    <row r="185" ht="24" customHeight="1">
      <c r="A185" s="14678"/>
      <c r="B185" s="14679"/>
      <c r="C185" s="14680" t="s">
        <v>83</v>
      </c>
      <c r="D185" s="346">
        <f>IF(D184=0,0,D183/D184-1)*100</f>
        <v>0</v>
      </c>
      <c r="E185" s="14681" t="s">
        <v>22</v>
      </c>
      <c r="F185" s="14682">
        <v>-20</v>
      </c>
      <c r="G185" s="14683">
        <v>20</v>
      </c>
      <c r="H185" s="14684" t="s">
        <v>23</v>
      </c>
      <c r="I185" s="14685"/>
      <c r="J185" s="14686"/>
      <c r="K185" s="14687"/>
    </row>
    <row r="186" ht="24" customHeight="1">
      <c r="A186" s="14688" t="s">
        <v>511</v>
      </c>
      <c r="B186" s="14689" t="s">
        <v>329</v>
      </c>
      <c r="C186" s="14690" t="s">
        <v>330</v>
      </c>
      <c r="D186" s="346">
        <v>0</v>
      </c>
      <c r="E186" s="14691"/>
      <c r="F186" s="14692"/>
      <c r="G186" s="14693"/>
      <c r="H186" s="14694"/>
      <c r="I186" s="14695"/>
      <c r="J186" s="14696"/>
      <c r="K186" s="14697"/>
    </row>
    <row r="187" ht="24" customHeight="1">
      <c r="A187" s="14698"/>
      <c r="B187" s="14699"/>
      <c r="C187" s="14700" t="s">
        <v>331</v>
      </c>
      <c r="D187" s="346">
        <v>0</v>
      </c>
      <c r="E187" s="14701"/>
      <c r="F187" s="14702"/>
      <c r="G187" s="14703"/>
      <c r="H187" s="14704"/>
      <c r="I187" s="14705"/>
      <c r="J187" s="14706"/>
      <c r="K187" s="14707"/>
    </row>
    <row r="188" ht="24" customHeight="1">
      <c r="A188" s="14708"/>
      <c r="B188" s="14709"/>
      <c r="C188" s="14710" t="s">
        <v>332</v>
      </c>
      <c r="D188" s="346">
        <f>IF(D186=0,0,D187/D186)*100</f>
        <v>0</v>
      </c>
      <c r="E188" s="14711" t="s">
        <v>22</v>
      </c>
      <c r="F188" s="14712">
        <v>90</v>
      </c>
      <c r="G188" s="14713">
        <v>110</v>
      </c>
      <c r="H188" s="14714" t="s">
        <v>23</v>
      </c>
      <c r="I188" s="14715"/>
      <c r="J188" s="14716"/>
      <c r="K188" s="14717"/>
    </row>
    <row r="189" ht="24" customHeight="1">
      <c r="A189" s="14718" t="s">
        <v>191</v>
      </c>
      <c r="B189" s="14719" t="s">
        <v>776</v>
      </c>
      <c r="C189" s="14720" t="s">
        <v>80</v>
      </c>
      <c r="D189" s="346">
        <v>0</v>
      </c>
      <c r="E189" s="14721" t="s">
        <v>22</v>
      </c>
      <c r="F189" s="14722">
        <v>0.8</v>
      </c>
      <c r="G189" s="14723">
        <v>1.2</v>
      </c>
      <c r="H189" s="14724" t="s">
        <v>23</v>
      </c>
      <c r="I189" s="14725"/>
      <c r="J189" s="14726"/>
      <c r="K189" s="14727"/>
    </row>
    <row r="190" ht="24" customHeight="1">
      <c r="A190" s="14728"/>
      <c r="B190" s="14729"/>
      <c r="C190" s="14730" t="s">
        <v>82</v>
      </c>
      <c r="D190" s="346">
        <v>0</v>
      </c>
      <c r="E190" s="14731"/>
      <c r="F190" s="14732"/>
      <c r="G190" s="14733"/>
      <c r="H190" s="14734"/>
      <c r="I190" s="14735"/>
      <c r="J190" s="14736"/>
      <c r="K190" s="14737"/>
    </row>
    <row r="191" ht="24" customHeight="1">
      <c r="A191" s="14738"/>
      <c r="B191" s="14739"/>
      <c r="C191" s="14740" t="s">
        <v>188</v>
      </c>
      <c r="D191" s="346">
        <f>D189-D190</f>
        <v>0</v>
      </c>
      <c r="E191" s="14741" t="s">
        <v>22</v>
      </c>
      <c r="F191" s="14742">
        <v>-0.2</v>
      </c>
      <c r="G191" s="14743">
        <v>0.2</v>
      </c>
      <c r="H191" s="14744" t="s">
        <v>23</v>
      </c>
      <c r="I191" s="14745"/>
      <c r="J191" s="14746"/>
      <c r="K191" s="14747"/>
    </row>
    <row r="192" ht="24" customHeight="1">
      <c r="A192" s="14748" t="s">
        <v>777</v>
      </c>
      <c r="B192" s="14749" t="s">
        <v>334</v>
      </c>
      <c r="C192" s="14750" t="s">
        <v>204</v>
      </c>
      <c r="D192" s="346">
        <v>0</v>
      </c>
      <c r="E192" s="14751"/>
      <c r="F192" s="14752"/>
      <c r="G192" s="14753"/>
      <c r="H192" s="14754"/>
      <c r="I192" s="14755"/>
      <c r="J192" s="14756"/>
      <c r="K192" s="14757"/>
    </row>
    <row r="193" ht="24" customHeight="1">
      <c r="A193" s="14758"/>
      <c r="B193" s="14759"/>
      <c r="C193" s="14760" t="s">
        <v>624</v>
      </c>
      <c r="D193" s="346">
        <v>0</v>
      </c>
      <c r="E193" s="14761"/>
      <c r="F193" s="14762"/>
      <c r="G193" s="14763"/>
      <c r="H193" s="14764"/>
      <c r="I193" s="14765"/>
      <c r="J193" s="14766"/>
      <c r="K193" s="14767"/>
    </row>
    <row r="194" ht="24" customHeight="1">
      <c r="A194" s="14768"/>
      <c r="B194" s="14769"/>
      <c r="C194" s="14770" t="s">
        <v>21</v>
      </c>
      <c r="D194" s="681">
        <f>D192-D193</f>
        <v>0</v>
      </c>
      <c r="E194" s="14771" t="s">
        <v>22</v>
      </c>
      <c r="F194" s="14772">
        <v>0</v>
      </c>
      <c r="G194" s="14773">
        <v>0</v>
      </c>
      <c r="H194" s="14774" t="s">
        <v>23</v>
      </c>
      <c r="I194" s="14775"/>
      <c r="J194" s="14776"/>
      <c r="K194" s="14777"/>
    </row>
    <row r="195" ht="24" customHeight="1">
      <c r="A195" s="14778" t="s">
        <v>525</v>
      </c>
      <c r="B195" s="14779"/>
      <c r="C195" s="14780"/>
      <c r="D195" s="14781"/>
      <c r="E195" s="14782"/>
      <c r="F195" s="14783"/>
      <c r="G195" s="14784"/>
      <c r="H195" s="14785"/>
      <c r="I195" s="14786"/>
      <c r="J195" s="14787"/>
      <c r="K195" s="14788"/>
    </row>
    <row r="196" ht="27" customHeight="1">
      <c r="A196" s="14789" t="s">
        <v>526</v>
      </c>
      <c r="B196" s="14790" t="s">
        <v>229</v>
      </c>
      <c r="C196" s="14791" t="s">
        <v>230</v>
      </c>
      <c r="D196" s="346">
        <v>0</v>
      </c>
      <c r="E196" s="14792" t="s">
        <v>22</v>
      </c>
      <c r="F196" s="14793">
        <v>0</v>
      </c>
      <c r="G196" s="14794">
        <v>0</v>
      </c>
      <c r="H196" s="14795" t="s">
        <v>23</v>
      </c>
      <c r="I196" s="14796"/>
      <c r="J196" s="14797"/>
      <c r="K196" s="14798"/>
    </row>
    <row r="197" ht="27" customHeight="1">
      <c r="A197" s="14799"/>
      <c r="B197" s="14800"/>
      <c r="C197" s="14801" t="s">
        <v>231</v>
      </c>
      <c r="D197" s="346">
        <v>0</v>
      </c>
      <c r="E197" s="14802" t="s">
        <v>22</v>
      </c>
      <c r="F197" s="14803">
        <v>0</v>
      </c>
      <c r="G197" s="14804">
        <v>0</v>
      </c>
      <c r="H197" s="14805" t="s">
        <v>23</v>
      </c>
      <c r="I197" s="14806"/>
      <c r="J197" s="14807"/>
      <c r="K197" s="14808"/>
    </row>
    <row r="198" ht="27" customHeight="1">
      <c r="A198" s="14809" t="s">
        <v>527</v>
      </c>
      <c r="B198" s="14810" t="s">
        <v>229</v>
      </c>
      <c r="C198" s="14811" t="s">
        <v>233</v>
      </c>
      <c r="D198" s="346">
        <v>0</v>
      </c>
      <c r="E198" s="14812" t="s">
        <v>22</v>
      </c>
      <c r="F198" s="14813">
        <v>0</v>
      </c>
      <c r="G198" s="14814">
        <v>0</v>
      </c>
      <c r="H198" s="14815" t="s">
        <v>23</v>
      </c>
      <c r="I198" s="14816"/>
      <c r="J198" s="14817"/>
      <c r="K198" s="14818"/>
    </row>
    <row r="199" ht="27" customHeight="1">
      <c r="A199" s="14819"/>
      <c r="B199" s="14820"/>
      <c r="C199" s="14821" t="s">
        <v>234</v>
      </c>
      <c r="D199" s="346">
        <v>0</v>
      </c>
      <c r="E199" s="14822" t="s">
        <v>22</v>
      </c>
      <c r="F199" s="14823">
        <v>0</v>
      </c>
      <c r="G199" s="14824">
        <v>0</v>
      </c>
      <c r="H199" s="14825" t="s">
        <v>23</v>
      </c>
      <c r="I199" s="14826"/>
      <c r="J199" s="14827"/>
      <c r="K199" s="14828"/>
    </row>
  </sheetData>
  <mergeCells>
    <mergeCell ref="A1:K1"/>
    <mergeCell ref="A2:K2"/>
    <mergeCell ref="A4:A5"/>
    <mergeCell ref="B4:B5"/>
    <mergeCell ref="C4:C5"/>
    <mergeCell ref="D4:D5"/>
    <mergeCell ref="E4:E5"/>
    <mergeCell ref="F4:G4"/>
    <mergeCell ref="H4:H5"/>
    <mergeCell ref="I4:I5"/>
    <mergeCell ref="J4:J5"/>
    <mergeCell ref="K4:K5"/>
    <mergeCell ref="A7:A9"/>
    <mergeCell ref="B7:B9"/>
    <mergeCell ref="A10:A12"/>
    <mergeCell ref="B10:B12"/>
    <mergeCell ref="A13:A15"/>
    <mergeCell ref="B13:B15"/>
    <mergeCell ref="A16:A18"/>
    <mergeCell ref="B16:B18"/>
    <mergeCell ref="A20:A24"/>
    <mergeCell ref="B20:B24"/>
    <mergeCell ref="A25:A27"/>
    <mergeCell ref="B25:B27"/>
    <mergeCell ref="A28:A30"/>
    <mergeCell ref="B28:B30"/>
    <mergeCell ref="A31:A33"/>
    <mergeCell ref="B31:B33"/>
    <mergeCell ref="A34:A38"/>
    <mergeCell ref="B34:B38"/>
    <mergeCell ref="A39:A43"/>
    <mergeCell ref="B39:B43"/>
    <mergeCell ref="A45:A49"/>
    <mergeCell ref="B45:B49"/>
    <mergeCell ref="A50:A54"/>
    <mergeCell ref="B50:B54"/>
    <mergeCell ref="A55:A57"/>
    <mergeCell ref="B55:B57"/>
    <mergeCell ref="A58:A62"/>
    <mergeCell ref="B58:B62"/>
    <mergeCell ref="A63:A67"/>
    <mergeCell ref="B63:B67"/>
    <mergeCell ref="A68:A72"/>
    <mergeCell ref="B68:B72"/>
    <mergeCell ref="A73:A77"/>
    <mergeCell ref="B73:B77"/>
    <mergeCell ref="A78:A82"/>
    <mergeCell ref="B78:B82"/>
    <mergeCell ref="A83:A87"/>
    <mergeCell ref="B83:B87"/>
    <mergeCell ref="A88:A92"/>
    <mergeCell ref="B88:B92"/>
    <mergeCell ref="A93:A95"/>
    <mergeCell ref="B93:B95"/>
    <mergeCell ref="A96:A98"/>
    <mergeCell ref="B96:B98"/>
    <mergeCell ref="A99:A101"/>
    <mergeCell ref="B99:B101"/>
    <mergeCell ref="A102:A104"/>
    <mergeCell ref="B102:B104"/>
    <mergeCell ref="A105:A109"/>
    <mergeCell ref="B105:B109"/>
    <mergeCell ref="A110:A114"/>
    <mergeCell ref="B110:B114"/>
    <mergeCell ref="A115:A119"/>
    <mergeCell ref="B115:B119"/>
    <mergeCell ref="A120:A122"/>
    <mergeCell ref="B120:B122"/>
    <mergeCell ref="A124:A127"/>
    <mergeCell ref="B124:B127"/>
    <mergeCell ref="A128:A130"/>
    <mergeCell ref="B128:B130"/>
    <mergeCell ref="A131:A134"/>
    <mergeCell ref="B131:B134"/>
    <mergeCell ref="A135:A137"/>
    <mergeCell ref="B135:B137"/>
    <mergeCell ref="A138:A141"/>
    <mergeCell ref="B138:B141"/>
    <mergeCell ref="A142:A144"/>
    <mergeCell ref="B142:B144"/>
    <mergeCell ref="A145:A148"/>
    <mergeCell ref="B145:B148"/>
    <mergeCell ref="A149:A151"/>
    <mergeCell ref="B149:B151"/>
    <mergeCell ref="A152:A154"/>
    <mergeCell ref="B152:B154"/>
    <mergeCell ref="A155:A157"/>
    <mergeCell ref="B155:B157"/>
    <mergeCell ref="A158:A160"/>
    <mergeCell ref="B158:B160"/>
    <mergeCell ref="A161:A163"/>
    <mergeCell ref="B161:B163"/>
    <mergeCell ref="A166:A168"/>
    <mergeCell ref="B166:B168"/>
    <mergeCell ref="A169:A170"/>
    <mergeCell ref="B169:B170"/>
    <mergeCell ref="A171:A173"/>
    <mergeCell ref="B171:B173"/>
    <mergeCell ref="A174:A176"/>
    <mergeCell ref="B174:B176"/>
    <mergeCell ref="A177:A179"/>
    <mergeCell ref="B177:B179"/>
    <mergeCell ref="A180:A182"/>
    <mergeCell ref="B180:B182"/>
    <mergeCell ref="A183:A185"/>
    <mergeCell ref="B183:B185"/>
    <mergeCell ref="A186:A188"/>
    <mergeCell ref="B186:B188"/>
    <mergeCell ref="A189:A191"/>
    <mergeCell ref="B189:B191"/>
    <mergeCell ref="A192:A194"/>
    <mergeCell ref="B192:B194"/>
    <mergeCell ref="A196:A197"/>
    <mergeCell ref="B196:B197"/>
    <mergeCell ref="A198:A199"/>
    <mergeCell ref="B198:B199"/>
  </mergeCells>
  <pageMargins left="1.18110236220472" right="1.18110236220472" top="1.18110236220472" bottom="1.18110236220472" header="0.51181" footer="0.51181"/>
  <pageSetup paperSize="9" pageOrder="overThenDown" orientation="portrait" errors="blank"/>
</worksheet>
</file>

<file path=xl/worksheets/sheet8.xml><?xml version="1.0" encoding="utf-8"?>
<worksheet xmlns="http://schemas.openxmlformats.org/spreadsheetml/2006/main" xmlns:r="http://schemas.openxmlformats.org/officeDocument/2006/relationships">
  <dimension ref="A1:K63"/>
  <sheetViews>
    <sheetView topLeftCell="A1" zoomScaleNormal="100" zoomScalePageLayoutView="60" workbookViewId="0">
      <pane topLeftCell="B6" activePane="bottomRight" state="frozen"/>
      <selection activeCell="A1" sqref="A1"/>
    </sheetView>
  </sheetViews>
  <sheetFormatPr defaultColWidth="8" defaultRowHeight="14.25"/>
  <cols>
    <col min="1" max="1" width="27.5333333333333" style="16"/>
    <col min="2" max="2" width="22.0862745098039" style="16"/>
    <col min="3" max="3" width="27.5333333333333" style="16"/>
    <col min="4" max="4" width="26.9607843137255" style="16"/>
    <col min="5" max="5" width="5.30588235294118" style="16"/>
    <col min="6" max="6" width="8.17254901960784" style="16"/>
    <col min="7" max="7" width="8.17254901960784" style="16"/>
    <col min="8" max="8" width="6.30980392156863" style="16"/>
    <col min="9" max="9" width="36.5686274509804" style="16"/>
    <col min="10" max="10" width="36.5686274509804" style="16"/>
    <col min="11" max="11" width="36.5686274509804" style="16"/>
  </cols>
  <sheetData>
    <row r="1" ht="38.25" customHeight="1">
      <c r="A1" s="14829" t="s">
        <v>778</v>
      </c>
      <c r="B1" s="14830"/>
      <c r="C1" s="14831"/>
      <c r="D1" s="14832"/>
      <c r="E1" s="14833"/>
      <c r="F1" s="14834"/>
      <c r="G1" s="14835"/>
      <c r="H1" s="14836"/>
      <c r="I1" s="14837"/>
      <c r="J1" s="14838"/>
      <c r="K1" s="14839"/>
    </row>
    <row r="2" ht="22.5" customHeight="1">
      <c r="A2" s="14840" t="s">
        <v>779</v>
      </c>
      <c r="B2" s="14841"/>
      <c r="C2" s="14842"/>
      <c r="D2" s="14843"/>
      <c r="E2" s="14844"/>
      <c r="F2" s="14845"/>
      <c r="G2" s="14846"/>
      <c r="H2" s="14847"/>
      <c r="I2" s="14848"/>
      <c r="J2" s="14849"/>
      <c r="K2" s="14850"/>
    </row>
    <row r="3" ht="22.5" customHeight="1">
      <c r="A3" s="14851" t="s">
        <v>2</v>
      </c>
      <c r="B3" s="14852"/>
      <c r="C3" s="14853"/>
      <c r="D3" s="14854"/>
      <c r="E3" s="14855"/>
      <c r="F3" s="14856"/>
      <c r="G3" s="14857"/>
      <c r="H3" s="14858"/>
      <c r="I3" s="14859"/>
      <c r="J3" s="14860"/>
      <c r="K3" s="14861" t="s">
        <v>3</v>
      </c>
    </row>
    <row r="4" ht="22.5" customHeight="1">
      <c r="A4" s="14862" t="s">
        <v>4</v>
      </c>
      <c r="B4" s="14863" t="s">
        <v>5</v>
      </c>
      <c r="C4" s="14864" t="s">
        <v>6</v>
      </c>
      <c r="D4" s="14865" t="s">
        <v>7</v>
      </c>
      <c r="E4" s="14866" t="s">
        <v>8</v>
      </c>
      <c r="F4" s="14867" t="s">
        <v>9</v>
      </c>
      <c r="G4" s="14868"/>
      <c r="H4" s="14869" t="s">
        <v>10</v>
      </c>
      <c r="I4" s="14870" t="s">
        <v>11</v>
      </c>
      <c r="J4" s="14871" t="s">
        <v>12</v>
      </c>
      <c r="K4" s="14872" t="s">
        <v>13</v>
      </c>
    </row>
    <row r="5" ht="22.5" customHeight="1">
      <c r="A5" s="14873"/>
      <c r="B5" s="14874"/>
      <c r="C5" s="14875"/>
      <c r="D5" s="14876"/>
      <c r="E5" s="14877"/>
      <c r="F5" s="14878" t="s">
        <v>14</v>
      </c>
      <c r="G5" s="14879" t="s">
        <v>15</v>
      </c>
      <c r="H5" s="14880"/>
      <c r="I5" s="14881"/>
      <c r="J5" s="14882"/>
      <c r="K5" s="14883"/>
    </row>
    <row r="6" ht="22.5" customHeight="1">
      <c r="A6" s="14884" t="s">
        <v>237</v>
      </c>
      <c r="B6" s="14885"/>
      <c r="C6" s="14886"/>
      <c r="D6" s="14887"/>
      <c r="E6" s="14888"/>
      <c r="F6" s="14889"/>
      <c r="G6" s="14890"/>
      <c r="H6" s="14891"/>
      <c r="I6" s="14892"/>
      <c r="J6" s="14893"/>
      <c r="K6" s="14894"/>
    </row>
    <row r="7" ht="22.5" customHeight="1">
      <c r="A7" s="14895" t="s">
        <v>17</v>
      </c>
      <c r="B7" s="14896" t="s">
        <v>18</v>
      </c>
      <c r="C7" s="14897" t="s">
        <v>19</v>
      </c>
      <c r="D7" s="703">
        <v>0</v>
      </c>
      <c r="E7" s="14898"/>
      <c r="F7" s="14899"/>
      <c r="G7" s="14900"/>
      <c r="H7" s="14901"/>
      <c r="I7" s="14902"/>
      <c r="J7" s="14903"/>
      <c r="K7" s="14904"/>
    </row>
    <row r="8" ht="22.5" customHeight="1">
      <c r="A8" s="14905"/>
      <c r="B8" s="14906"/>
      <c r="C8" s="14907" t="s">
        <v>20</v>
      </c>
      <c r="D8" s="703">
        <v>0</v>
      </c>
      <c r="E8" s="14908"/>
      <c r="F8" s="14909"/>
      <c r="G8" s="14910"/>
      <c r="H8" s="14911"/>
      <c r="I8" s="14912"/>
      <c r="J8" s="14913"/>
      <c r="K8" s="14914"/>
    </row>
    <row r="9" ht="22.5" customHeight="1">
      <c r="A9" s="14915"/>
      <c r="B9" s="14916"/>
      <c r="C9" s="14917" t="s">
        <v>21</v>
      </c>
      <c r="D9" s="703">
        <f>D7-D8</f>
        <v>0</v>
      </c>
      <c r="E9" s="14918" t="s">
        <v>22</v>
      </c>
      <c r="F9" s="14919">
        <v>0</v>
      </c>
      <c r="G9" s="14920">
        <v>0</v>
      </c>
      <c r="H9" s="14921" t="s">
        <v>23</v>
      </c>
      <c r="I9" s="14922"/>
      <c r="J9" s="14923"/>
      <c r="K9" s="14924"/>
    </row>
    <row r="10" ht="22.5" customHeight="1">
      <c r="A10" s="14925" t="s">
        <v>34</v>
      </c>
      <c r="B10" s="14926"/>
      <c r="C10" s="14927"/>
      <c r="D10" s="14928"/>
      <c r="E10" s="14929"/>
      <c r="F10" s="14930"/>
      <c r="G10" s="14931"/>
      <c r="H10" s="14932"/>
      <c r="I10" s="14933"/>
      <c r="J10" s="14934"/>
      <c r="K10" s="14935"/>
    </row>
    <row r="11" ht="22.5" customHeight="1">
      <c r="A11" s="14936" t="s">
        <v>780</v>
      </c>
      <c r="B11" s="14937" t="s">
        <v>252</v>
      </c>
      <c r="C11" s="14938" t="s">
        <v>74</v>
      </c>
      <c r="D11" s="703">
        <v>0</v>
      </c>
      <c r="E11" s="14939"/>
      <c r="F11" s="14940"/>
      <c r="G11" s="14941"/>
      <c r="H11" s="14942"/>
      <c r="I11" s="14943"/>
      <c r="J11" s="14944"/>
      <c r="K11" s="14945"/>
    </row>
    <row r="12" ht="22.5" customHeight="1">
      <c r="A12" s="14946"/>
      <c r="B12" s="14947"/>
      <c r="C12" s="14948" t="s">
        <v>781</v>
      </c>
      <c r="D12" s="14949">
        <v>0</v>
      </c>
      <c r="E12" s="14950"/>
      <c r="F12" s="14951"/>
      <c r="G12" s="14952"/>
      <c r="H12" s="14953"/>
      <c r="I12" s="14954"/>
      <c r="J12" s="14955"/>
      <c r="K12" s="14956"/>
    </row>
    <row r="13" ht="22.5" customHeight="1">
      <c r="A13" s="14957"/>
      <c r="B13" s="14958"/>
      <c r="C13" s="14959" t="s">
        <v>782</v>
      </c>
      <c r="D13" s="703">
        <f>D11-D12</f>
        <v>0</v>
      </c>
      <c r="E13" s="14960" t="s">
        <v>22</v>
      </c>
      <c r="F13" s="14961">
        <v>0</v>
      </c>
      <c r="G13" s="14962">
        <v>0</v>
      </c>
      <c r="H13" s="14963" t="s">
        <v>23</v>
      </c>
      <c r="I13" s="14964"/>
      <c r="J13" s="14965"/>
      <c r="K13" s="14966"/>
    </row>
    <row r="14" ht="22.5" customHeight="1">
      <c r="A14" s="14967" t="s">
        <v>783</v>
      </c>
      <c r="B14" s="14968" t="s">
        <v>252</v>
      </c>
      <c r="C14" s="14969" t="s">
        <v>70</v>
      </c>
      <c r="D14" s="703">
        <v>0</v>
      </c>
      <c r="E14" s="14970"/>
      <c r="F14" s="14971"/>
      <c r="G14" s="14972"/>
      <c r="H14" s="14973"/>
      <c r="I14" s="14974"/>
      <c r="J14" s="14975"/>
      <c r="K14" s="14976"/>
    </row>
    <row r="15" ht="22.5" customHeight="1">
      <c r="A15" s="14977"/>
      <c r="B15" s="14978"/>
      <c r="C15" s="14979" t="s">
        <v>257</v>
      </c>
      <c r="D15" s="14980">
        <v>0</v>
      </c>
      <c r="E15" s="14981"/>
      <c r="F15" s="14982"/>
      <c r="G15" s="14983"/>
      <c r="H15" s="14984"/>
      <c r="I15" s="14985"/>
      <c r="J15" s="14986"/>
      <c r="K15" s="14987"/>
    </row>
    <row r="16" ht="22.5" customHeight="1">
      <c r="A16" s="14988"/>
      <c r="B16" s="14989"/>
      <c r="C16" s="14990" t="s">
        <v>784</v>
      </c>
      <c r="D16" s="4204">
        <f>D14-D15</f>
        <v>0</v>
      </c>
      <c r="E16" s="14991" t="s">
        <v>22</v>
      </c>
      <c r="F16" s="14992">
        <v>0</v>
      </c>
      <c r="G16" s="14993">
        <v>0</v>
      </c>
      <c r="H16" s="14994" t="s">
        <v>23</v>
      </c>
      <c r="I16" s="14995"/>
      <c r="J16" s="14996"/>
      <c r="K16" s="14997"/>
    </row>
    <row r="17" ht="22.5" customHeight="1">
      <c r="A17" s="14998" t="s">
        <v>76</v>
      </c>
      <c r="B17" s="14999"/>
      <c r="C17" s="15000"/>
      <c r="D17" s="15001"/>
      <c r="E17" s="15002"/>
      <c r="F17" s="15003"/>
      <c r="G17" s="15004"/>
      <c r="H17" s="15005"/>
      <c r="I17" s="15006"/>
      <c r="J17" s="15007"/>
      <c r="K17" s="15008"/>
    </row>
    <row r="18" ht="22.5" customHeight="1">
      <c r="A18" s="15009" t="s">
        <v>785</v>
      </c>
      <c r="B18" s="15010" t="s">
        <v>87</v>
      </c>
      <c r="C18" s="15011" t="s">
        <v>80</v>
      </c>
      <c r="D18" s="703">
        <v>0</v>
      </c>
      <c r="E18" s="15012"/>
      <c r="F18" s="15013"/>
      <c r="G18" s="15014"/>
      <c r="H18" s="15015"/>
      <c r="I18" s="15016"/>
      <c r="J18" s="15017"/>
      <c r="K18" s="15018"/>
    </row>
    <row r="19" ht="22.5" customHeight="1">
      <c r="A19" s="15019"/>
      <c r="B19" s="15020"/>
      <c r="C19" s="15021" t="s">
        <v>82</v>
      </c>
      <c r="D19" s="703">
        <v>0</v>
      </c>
      <c r="E19" s="15022"/>
      <c r="F19" s="15023"/>
      <c r="G19" s="15024"/>
      <c r="H19" s="15025"/>
      <c r="I19" s="15026"/>
      <c r="J19" s="15027"/>
      <c r="K19" s="15028"/>
    </row>
    <row r="20" ht="22.5" customHeight="1">
      <c r="A20" s="15029"/>
      <c r="B20" s="15030"/>
      <c r="C20" s="15031" t="s">
        <v>83</v>
      </c>
      <c r="D20" s="703">
        <f>IF(D19=0,0,D18/D19-1)*100</f>
        <v>0</v>
      </c>
      <c r="E20" s="15032" t="s">
        <v>22</v>
      </c>
      <c r="F20" s="15033">
        <v>2</v>
      </c>
      <c r="G20" s="15034">
        <v>20</v>
      </c>
      <c r="H20" s="15035" t="s">
        <v>23</v>
      </c>
      <c r="I20" s="15036"/>
      <c r="J20" s="15037"/>
      <c r="K20" s="15038"/>
    </row>
    <row r="21" ht="22.5" customHeight="1">
      <c r="A21" s="15039" t="s">
        <v>786</v>
      </c>
      <c r="B21" s="15040" t="s">
        <v>787</v>
      </c>
      <c r="C21" s="15041" t="s">
        <v>80</v>
      </c>
      <c r="D21" s="703">
        <v>0</v>
      </c>
      <c r="E21" s="15042"/>
      <c r="F21" s="15043"/>
      <c r="G21" s="15044"/>
      <c r="H21" s="15045"/>
      <c r="I21" s="15046"/>
      <c r="J21" s="15047"/>
      <c r="K21" s="15048"/>
    </row>
    <row r="22" ht="22.5" customHeight="1">
      <c r="A22" s="15049"/>
      <c r="B22" s="15050"/>
      <c r="C22" s="15051" t="s">
        <v>82</v>
      </c>
      <c r="D22" s="703">
        <v>0</v>
      </c>
      <c r="E22" s="15052"/>
      <c r="F22" s="15053"/>
      <c r="G22" s="15054"/>
      <c r="H22" s="15055"/>
      <c r="I22" s="15056"/>
      <c r="J22" s="15057"/>
      <c r="K22" s="15058"/>
    </row>
    <row r="23" ht="22.5" customHeight="1">
      <c r="A23" s="15059"/>
      <c r="B23" s="15060"/>
      <c r="C23" s="15061" t="s">
        <v>83</v>
      </c>
      <c r="D23" s="703">
        <f>IF(D22=0,0,D21/D22-1)*100</f>
        <v>0</v>
      </c>
      <c r="E23" s="15062" t="s">
        <v>22</v>
      </c>
      <c r="F23" s="15063">
        <v>2</v>
      </c>
      <c r="G23" s="15064">
        <v>20</v>
      </c>
      <c r="H23" s="15065" t="s">
        <v>23</v>
      </c>
      <c r="I23" s="15066"/>
      <c r="J23" s="15067"/>
      <c r="K23" s="15068"/>
    </row>
    <row r="24" ht="22.5" customHeight="1">
      <c r="A24" s="15069" t="s">
        <v>788</v>
      </c>
      <c r="B24" s="15070" t="s">
        <v>789</v>
      </c>
      <c r="C24" s="15071" t="s">
        <v>80</v>
      </c>
      <c r="D24" s="703">
        <v>0</v>
      </c>
      <c r="E24" s="15072"/>
      <c r="F24" s="15073"/>
      <c r="G24" s="15074"/>
      <c r="H24" s="15075"/>
      <c r="I24" s="15076"/>
      <c r="J24" s="15077"/>
      <c r="K24" s="15078"/>
    </row>
    <row r="25" ht="22.5" customHeight="1">
      <c r="A25" s="15079"/>
      <c r="B25" s="15080"/>
      <c r="C25" s="15081" t="s">
        <v>82</v>
      </c>
      <c r="D25" s="703">
        <v>0</v>
      </c>
      <c r="E25" s="15082"/>
      <c r="F25" s="15083"/>
      <c r="G25" s="15084"/>
      <c r="H25" s="15085"/>
      <c r="I25" s="15086"/>
      <c r="J25" s="15087"/>
      <c r="K25" s="15088"/>
    </row>
    <row r="26" ht="22.5" customHeight="1">
      <c r="A26" s="15089"/>
      <c r="B26" s="15090"/>
      <c r="C26" s="15091" t="s">
        <v>83</v>
      </c>
      <c r="D26" s="703">
        <f>IF(D25=0,0,D24/D25-1)*100</f>
        <v>0</v>
      </c>
      <c r="E26" s="15092"/>
      <c r="F26" s="15093"/>
      <c r="G26" s="15094"/>
      <c r="H26" s="15095"/>
      <c r="I26" s="15096"/>
      <c r="J26" s="15097"/>
      <c r="K26" s="15098"/>
    </row>
    <row r="27" ht="22.5" customHeight="1">
      <c r="A27" s="15099" t="s">
        <v>790</v>
      </c>
      <c r="B27" s="15100" t="s">
        <v>791</v>
      </c>
      <c r="C27" s="15101" t="s">
        <v>80</v>
      </c>
      <c r="D27" s="703">
        <v>0</v>
      </c>
      <c r="E27" s="15102"/>
      <c r="F27" s="15103"/>
      <c r="G27" s="15104"/>
      <c r="H27" s="15105"/>
      <c r="I27" s="15106"/>
      <c r="J27" s="15107"/>
      <c r="K27" s="15108"/>
    </row>
    <row r="28" ht="22.5" customHeight="1">
      <c r="A28" s="15109"/>
      <c r="B28" s="15110"/>
      <c r="C28" s="15111" t="s">
        <v>82</v>
      </c>
      <c r="D28" s="703">
        <v>0</v>
      </c>
      <c r="E28" s="15112"/>
      <c r="F28" s="15113"/>
      <c r="G28" s="15114"/>
      <c r="H28" s="15115"/>
      <c r="I28" s="15116"/>
      <c r="J28" s="15117"/>
      <c r="K28" s="15118"/>
    </row>
    <row r="29" ht="22.5" customHeight="1">
      <c r="A29" s="15119"/>
      <c r="B29" s="15120"/>
      <c r="C29" s="15121" t="s">
        <v>83</v>
      </c>
      <c r="D29" s="703">
        <f>IF(D28=0,0,D27/D28-1)*100</f>
        <v>0</v>
      </c>
      <c r="E29" s="15122" t="s">
        <v>22</v>
      </c>
      <c r="F29" s="15123">
        <v>5</v>
      </c>
      <c r="G29" s="15124">
        <v>30</v>
      </c>
      <c r="H29" s="15125" t="s">
        <v>23</v>
      </c>
      <c r="I29" s="15126"/>
      <c r="J29" s="15127"/>
      <c r="K29" s="15128"/>
    </row>
    <row r="30" ht="22.5" customHeight="1">
      <c r="A30" s="15129" t="s">
        <v>792</v>
      </c>
      <c r="B30" s="15130" t="s">
        <v>793</v>
      </c>
      <c r="C30" s="15131" t="s">
        <v>80</v>
      </c>
      <c r="D30" s="703">
        <v>0</v>
      </c>
      <c r="E30" s="15132"/>
      <c r="F30" s="15133"/>
      <c r="G30" s="15134"/>
      <c r="H30" s="15135"/>
      <c r="I30" s="15136"/>
      <c r="J30" s="15137"/>
      <c r="K30" s="15138"/>
    </row>
    <row r="31" ht="22.5" customHeight="1">
      <c r="A31" s="15139"/>
      <c r="B31" s="15140"/>
      <c r="C31" s="15141" t="s">
        <v>82</v>
      </c>
      <c r="D31" s="703">
        <v>0</v>
      </c>
      <c r="E31" s="15142"/>
      <c r="F31" s="15143"/>
      <c r="G31" s="15144"/>
      <c r="H31" s="15145"/>
      <c r="I31" s="15146"/>
      <c r="J31" s="15147"/>
      <c r="K31" s="15148"/>
    </row>
    <row r="32" ht="22.5" customHeight="1">
      <c r="A32" s="15149"/>
      <c r="B32" s="15150"/>
      <c r="C32" s="15151" t="s">
        <v>83</v>
      </c>
      <c r="D32" s="4204">
        <f>IF(D31=0,0,D30/D31-1)*100</f>
        <v>0</v>
      </c>
      <c r="E32" s="15152" t="s">
        <v>22</v>
      </c>
      <c r="F32" s="15153">
        <v>-30</v>
      </c>
      <c r="G32" s="15154">
        <v>30</v>
      </c>
      <c r="H32" s="15155" t="s">
        <v>23</v>
      </c>
      <c r="I32" s="15156"/>
      <c r="J32" s="15157"/>
      <c r="K32" s="15158"/>
    </row>
    <row r="33" ht="22.5" customHeight="1">
      <c r="A33" s="15159" t="s">
        <v>794</v>
      </c>
      <c r="B33" s="15160" t="s">
        <v>87</v>
      </c>
      <c r="C33" s="15161" t="s">
        <v>80</v>
      </c>
      <c r="D33" s="4330">
        <v>0</v>
      </c>
      <c r="E33" s="15162"/>
      <c r="F33" s="15163"/>
      <c r="G33" s="15164"/>
      <c r="H33" s="15165"/>
      <c r="I33" s="15166"/>
      <c r="J33" s="15167"/>
      <c r="K33" s="15168"/>
    </row>
    <row r="34" ht="22.5" customHeight="1">
      <c r="A34" s="15169"/>
      <c r="B34" s="15170"/>
      <c r="C34" s="15171" t="s">
        <v>82</v>
      </c>
      <c r="D34" s="703">
        <v>0</v>
      </c>
      <c r="E34" s="15172"/>
      <c r="F34" s="15173"/>
      <c r="G34" s="15174"/>
      <c r="H34" s="15175"/>
      <c r="I34" s="15176"/>
      <c r="J34" s="15177"/>
      <c r="K34" s="15178"/>
    </row>
    <row r="35" ht="22.5" customHeight="1">
      <c r="A35" s="15179"/>
      <c r="B35" s="15180"/>
      <c r="C35" s="15181" t="s">
        <v>83</v>
      </c>
      <c r="D35" s="703">
        <f>IF(D34=0,0,D33/D34-1)*100</f>
        <v>0</v>
      </c>
      <c r="E35" s="15182" t="s">
        <v>22</v>
      </c>
      <c r="F35" s="15183">
        <v>0</v>
      </c>
      <c r="G35" s="15184">
        <v>20</v>
      </c>
      <c r="H35" s="15185" t="s">
        <v>23</v>
      </c>
      <c r="I35" s="15186"/>
      <c r="J35" s="15187"/>
      <c r="K35" s="15188"/>
    </row>
    <row r="36" ht="22.5" customHeight="1">
      <c r="A36" s="15189" t="s">
        <v>795</v>
      </c>
      <c r="B36" s="15190" t="s">
        <v>796</v>
      </c>
      <c r="C36" s="15191" t="s">
        <v>80</v>
      </c>
      <c r="D36" s="703">
        <v>0</v>
      </c>
      <c r="E36" s="15192"/>
      <c r="F36" s="15193"/>
      <c r="G36" s="15194"/>
      <c r="H36" s="15195"/>
      <c r="I36" s="15196"/>
      <c r="J36" s="15197"/>
      <c r="K36" s="15198"/>
    </row>
    <row r="37" ht="22.5" customHeight="1">
      <c r="A37" s="15199"/>
      <c r="B37" s="15200"/>
      <c r="C37" s="15201" t="s">
        <v>82</v>
      </c>
      <c r="D37" s="703">
        <v>0</v>
      </c>
      <c r="E37" s="15202"/>
      <c r="F37" s="15203"/>
      <c r="G37" s="15204"/>
      <c r="H37" s="15205"/>
      <c r="I37" s="15206"/>
      <c r="J37" s="15207"/>
      <c r="K37" s="15208"/>
    </row>
    <row r="38" ht="22.5" customHeight="1">
      <c r="A38" s="15209"/>
      <c r="B38" s="15210"/>
      <c r="C38" s="15211" t="s">
        <v>83</v>
      </c>
      <c r="D38" s="703">
        <f>IF(D37=0,0,D36/D37-1)*100</f>
        <v>0</v>
      </c>
      <c r="E38" s="15212" t="s">
        <v>22</v>
      </c>
      <c r="F38" s="15213">
        <v>0</v>
      </c>
      <c r="G38" s="15214">
        <v>20</v>
      </c>
      <c r="H38" s="15215" t="s">
        <v>23</v>
      </c>
      <c r="I38" s="15216"/>
      <c r="J38" s="15217"/>
      <c r="K38" s="15218"/>
    </row>
    <row r="39" ht="22.5" customHeight="1">
      <c r="A39" s="15219" t="s">
        <v>797</v>
      </c>
      <c r="B39" s="15220" t="s">
        <v>798</v>
      </c>
      <c r="C39" s="15221" t="s">
        <v>80</v>
      </c>
      <c r="D39" s="703">
        <v>0</v>
      </c>
      <c r="E39" s="15222"/>
      <c r="F39" s="15223"/>
      <c r="G39" s="15224"/>
      <c r="H39" s="15225"/>
      <c r="I39" s="15226"/>
      <c r="J39" s="15227"/>
      <c r="K39" s="15228"/>
    </row>
    <row r="40" ht="22.5" customHeight="1">
      <c r="A40" s="15229"/>
      <c r="B40" s="15230"/>
      <c r="C40" s="15231" t="s">
        <v>82</v>
      </c>
      <c r="D40" s="703">
        <v>0</v>
      </c>
      <c r="E40" s="15232"/>
      <c r="F40" s="15233"/>
      <c r="G40" s="15234"/>
      <c r="H40" s="15235"/>
      <c r="I40" s="15236"/>
      <c r="J40" s="15237"/>
      <c r="K40" s="15238"/>
    </row>
    <row r="41" ht="22.5" customHeight="1">
      <c r="A41" s="15239"/>
      <c r="B41" s="15240"/>
      <c r="C41" s="15241" t="s">
        <v>83</v>
      </c>
      <c r="D41" s="4204">
        <f>IF(D40=0,0,D39/D40-1)*100</f>
        <v>0</v>
      </c>
      <c r="E41" s="15242" t="s">
        <v>22</v>
      </c>
      <c r="F41" s="15243">
        <v>-30</v>
      </c>
      <c r="G41" s="15244">
        <v>30</v>
      </c>
      <c r="H41" s="15245" t="s">
        <v>23</v>
      </c>
      <c r="I41" s="15246"/>
      <c r="J41" s="15247"/>
      <c r="K41" s="15248"/>
    </row>
    <row r="42" ht="22.5" customHeight="1">
      <c r="A42" s="15249" t="s">
        <v>117</v>
      </c>
      <c r="B42" s="15250" t="s">
        <v>118</v>
      </c>
      <c r="C42" s="15251" t="s">
        <v>119</v>
      </c>
      <c r="D42" s="4330">
        <v>0</v>
      </c>
      <c r="E42" s="15252" t="s">
        <v>22</v>
      </c>
      <c r="F42" s="15253">
        <v>0</v>
      </c>
      <c r="G42" s="15254"/>
      <c r="H42" s="15255" t="s">
        <v>23</v>
      </c>
      <c r="I42" s="15256"/>
      <c r="J42" s="15257"/>
      <c r="K42" s="15258"/>
    </row>
    <row r="43" ht="22.5" customHeight="1">
      <c r="A43" s="15259"/>
      <c r="B43" s="15260"/>
      <c r="C43" s="15261" t="s">
        <v>120</v>
      </c>
      <c r="D43" s="703">
        <v>0</v>
      </c>
      <c r="E43" s="15262" t="s">
        <v>22</v>
      </c>
      <c r="F43" s="15263">
        <v>0</v>
      </c>
      <c r="G43" s="15264"/>
      <c r="H43" s="15265" t="s">
        <v>23</v>
      </c>
      <c r="I43" s="15266"/>
      <c r="J43" s="15267"/>
      <c r="K43" s="15268"/>
    </row>
    <row r="44" ht="22.5" customHeight="1">
      <c r="A44" s="15269"/>
      <c r="B44" s="15270"/>
      <c r="C44" s="15271" t="s">
        <v>121</v>
      </c>
      <c r="D44" s="703">
        <f>IF(D33=0,0,D43/D33*12)</f>
        <v>0</v>
      </c>
      <c r="E44" s="15272" t="s">
        <v>22</v>
      </c>
      <c r="F44" s="15273">
        <v>6</v>
      </c>
      <c r="G44" s="15274"/>
      <c r="H44" s="15275" t="s">
        <v>23</v>
      </c>
      <c r="I44" s="15276"/>
      <c r="J44" s="15277"/>
      <c r="K44" s="15278"/>
    </row>
    <row r="45" ht="22.5" customHeight="1">
      <c r="A45" s="15279" t="s">
        <v>122</v>
      </c>
      <c r="B45" s="15280"/>
      <c r="C45" s="15281"/>
      <c r="D45" s="15282"/>
      <c r="E45" s="15283"/>
      <c r="F45" s="15284"/>
      <c r="G45" s="15285"/>
      <c r="H45" s="15286"/>
      <c r="I45" s="15287"/>
      <c r="J45" s="15288"/>
      <c r="K45" s="15289"/>
    </row>
    <row r="46" ht="22.5" customHeight="1">
      <c r="A46" s="15290" t="s">
        <v>123</v>
      </c>
      <c r="B46" s="15291" t="s">
        <v>87</v>
      </c>
      <c r="C46" s="15292" t="s">
        <v>125</v>
      </c>
      <c r="D46" s="4112">
        <v>0</v>
      </c>
      <c r="E46" s="15293"/>
      <c r="F46" s="15294"/>
      <c r="G46" s="15295"/>
      <c r="H46" s="15296"/>
      <c r="I46" s="15297"/>
      <c r="J46" s="15298"/>
      <c r="K46" s="15299"/>
    </row>
    <row r="47" ht="22.5" customHeight="1">
      <c r="A47" s="15300"/>
      <c r="B47" s="15301"/>
      <c r="C47" s="15302" t="s">
        <v>126</v>
      </c>
      <c r="D47" s="4112">
        <v>0</v>
      </c>
      <c r="E47" s="15303"/>
      <c r="F47" s="15304"/>
      <c r="G47" s="15305"/>
      <c r="H47" s="15306"/>
      <c r="I47" s="15307"/>
      <c r="J47" s="15308"/>
      <c r="K47" s="15309"/>
    </row>
    <row r="48" ht="22.5" customHeight="1">
      <c r="A48" s="15310"/>
      <c r="B48" s="15311"/>
      <c r="C48" s="15312" t="s">
        <v>83</v>
      </c>
      <c r="D48" s="703">
        <f>IF(D47=0,0,D46/D47-1)*100</f>
        <v>0</v>
      </c>
      <c r="E48" s="15313" t="s">
        <v>22</v>
      </c>
      <c r="F48" s="15314">
        <v>0</v>
      </c>
      <c r="G48" s="15315">
        <v>10</v>
      </c>
      <c r="H48" s="15316" t="s">
        <v>23</v>
      </c>
      <c r="I48" s="15317"/>
      <c r="J48" s="15318"/>
      <c r="K48" s="15319"/>
    </row>
    <row r="49" ht="22.5" customHeight="1">
      <c r="A49" s="15320" t="s">
        <v>799</v>
      </c>
      <c r="B49" s="15321" t="s">
        <v>800</v>
      </c>
      <c r="C49" s="15322" t="s">
        <v>125</v>
      </c>
      <c r="D49" s="4112">
        <v>0</v>
      </c>
      <c r="E49" s="15323"/>
      <c r="F49" s="15324"/>
      <c r="G49" s="15325"/>
      <c r="H49" s="15326"/>
      <c r="I49" s="15327"/>
      <c r="J49" s="15328"/>
      <c r="K49" s="15329"/>
    </row>
    <row r="50" ht="22.5" customHeight="1">
      <c r="A50" s="15330"/>
      <c r="B50" s="15331"/>
      <c r="C50" s="15332" t="s">
        <v>801</v>
      </c>
      <c r="D50" s="4204">
        <v>0</v>
      </c>
      <c r="E50" s="15333" t="s">
        <v>22</v>
      </c>
      <c r="F50" s="15334">
        <v>99</v>
      </c>
      <c r="G50" s="15335">
        <v>100</v>
      </c>
      <c r="H50" s="15336" t="s">
        <v>23</v>
      </c>
      <c r="I50" s="15337"/>
      <c r="J50" s="15338"/>
      <c r="K50" s="15339"/>
    </row>
    <row r="51" ht="22.5" customHeight="1">
      <c r="A51" s="15340"/>
      <c r="B51" s="15341"/>
      <c r="C51" s="15342" t="s">
        <v>126</v>
      </c>
      <c r="D51" s="4215">
        <v>0</v>
      </c>
      <c r="E51" s="15343"/>
      <c r="F51" s="15344"/>
      <c r="G51" s="15345"/>
      <c r="H51" s="15346"/>
      <c r="I51" s="15347"/>
      <c r="J51" s="15348"/>
      <c r="K51" s="15349"/>
    </row>
    <row r="52" ht="22.5" customHeight="1">
      <c r="A52" s="15350"/>
      <c r="B52" s="15351"/>
      <c r="C52" s="15352" t="s">
        <v>83</v>
      </c>
      <c r="D52" s="703">
        <f>IF(D51=0,0,D49/D51-1)*100</f>
        <v>0</v>
      </c>
      <c r="E52" s="15353" t="s">
        <v>22</v>
      </c>
      <c r="F52" s="15354">
        <v>0</v>
      </c>
      <c r="G52" s="15355">
        <v>10</v>
      </c>
      <c r="H52" s="15356" t="s">
        <v>23</v>
      </c>
      <c r="I52" s="15357"/>
      <c r="J52" s="15358"/>
      <c r="K52" s="15359"/>
    </row>
    <row r="53" ht="22.5" customHeight="1">
      <c r="A53" s="15360" t="s">
        <v>802</v>
      </c>
      <c r="B53" s="15361" t="s">
        <v>803</v>
      </c>
      <c r="C53" s="15362" t="s">
        <v>125</v>
      </c>
      <c r="D53" s="4112">
        <v>0</v>
      </c>
      <c r="E53" s="15363"/>
      <c r="F53" s="15364"/>
      <c r="G53" s="15365"/>
      <c r="H53" s="15366"/>
      <c r="I53" s="15367"/>
      <c r="J53" s="15368"/>
      <c r="K53" s="15369"/>
    </row>
    <row r="54" ht="22.5" customHeight="1">
      <c r="A54" s="15370"/>
      <c r="B54" s="15371"/>
      <c r="C54" s="15372" t="s">
        <v>804</v>
      </c>
      <c r="D54" s="4204">
        <v>0</v>
      </c>
      <c r="E54" s="15373" t="s">
        <v>22</v>
      </c>
      <c r="F54" s="15374">
        <v>5</v>
      </c>
      <c r="G54" s="15375">
        <v>40</v>
      </c>
      <c r="H54" s="15376" t="s">
        <v>23</v>
      </c>
      <c r="I54" s="15377"/>
      <c r="J54" s="15378"/>
      <c r="K54" s="15379"/>
    </row>
    <row r="55" ht="22.5" customHeight="1">
      <c r="A55" s="15380"/>
      <c r="B55" s="15381"/>
      <c r="C55" s="15382" t="s">
        <v>126</v>
      </c>
      <c r="D55" s="4215">
        <v>0</v>
      </c>
      <c r="E55" s="15383"/>
      <c r="F55" s="15384"/>
      <c r="G55" s="15385"/>
      <c r="H55" s="15386"/>
      <c r="I55" s="15387"/>
      <c r="J55" s="15388"/>
      <c r="K55" s="15389"/>
    </row>
    <row r="56" ht="26.25" customHeight="1">
      <c r="A56" s="15390"/>
      <c r="B56" s="15391"/>
      <c r="C56" s="15392" t="s">
        <v>83</v>
      </c>
      <c r="D56" s="703">
        <f>IF(D55=0,0,D53/D55-1)*100</f>
        <v>0</v>
      </c>
      <c r="E56" s="15393" t="s">
        <v>22</v>
      </c>
      <c r="F56" s="15394">
        <v>0</v>
      </c>
      <c r="G56" s="15395">
        <v>10</v>
      </c>
      <c r="H56" s="15396" t="s">
        <v>23</v>
      </c>
      <c r="I56" s="15397"/>
      <c r="J56" s="15398"/>
      <c r="K56" s="15399"/>
    </row>
    <row r="57" ht="22.5" customHeight="1">
      <c r="A57" s="15400" t="s">
        <v>805</v>
      </c>
      <c r="B57" s="15401"/>
      <c r="C57" s="15402"/>
      <c r="D57" s="15403"/>
      <c r="E57" s="15404"/>
      <c r="F57" s="15405"/>
      <c r="G57" s="15406"/>
      <c r="H57" s="15407"/>
      <c r="I57" s="15408"/>
      <c r="J57" s="15409"/>
      <c r="K57" s="15410"/>
    </row>
    <row r="58" ht="22.5" customHeight="1">
      <c r="A58" s="15411" t="s">
        <v>806</v>
      </c>
      <c r="B58" s="15412" t="s">
        <v>807</v>
      </c>
      <c r="C58" s="15413" t="s">
        <v>125</v>
      </c>
      <c r="D58" s="703">
        <v>0</v>
      </c>
      <c r="E58" s="15414"/>
      <c r="F58" s="15415"/>
      <c r="G58" s="15416"/>
      <c r="H58" s="15417"/>
      <c r="I58" s="15418"/>
      <c r="J58" s="15419"/>
      <c r="K58" s="15420"/>
    </row>
    <row r="59" ht="22.5" customHeight="1">
      <c r="A59" s="15421"/>
      <c r="B59" s="15422"/>
      <c r="C59" s="15423" t="s">
        <v>126</v>
      </c>
      <c r="D59" s="703">
        <v>0</v>
      </c>
      <c r="E59" s="15424"/>
      <c r="F59" s="15425"/>
      <c r="G59" s="15426"/>
      <c r="H59" s="15427"/>
      <c r="I59" s="15428"/>
      <c r="J59" s="15429"/>
      <c r="K59" s="15430"/>
    </row>
    <row r="60" ht="22.5" customHeight="1">
      <c r="A60" s="15431"/>
      <c r="B60" s="15432"/>
      <c r="C60" s="15433" t="s">
        <v>83</v>
      </c>
      <c r="D60" s="703">
        <f>IF(D59=0,0,D58/D59-1)*100</f>
        <v>0</v>
      </c>
      <c r="E60" s="15434" t="s">
        <v>22</v>
      </c>
      <c r="F60" s="15435">
        <v>5</v>
      </c>
      <c r="G60" s="15436">
        <v>30</v>
      </c>
      <c r="H60" s="15437" t="s">
        <v>23</v>
      </c>
      <c r="I60" s="15438"/>
      <c r="J60" s="15439"/>
      <c r="K60" s="15440"/>
    </row>
    <row r="61" ht="22.5" customHeight="1">
      <c r="A61" s="15441" t="s">
        <v>808</v>
      </c>
      <c r="B61" s="15442" t="s">
        <v>809</v>
      </c>
      <c r="C61" s="15443" t="s">
        <v>125</v>
      </c>
      <c r="D61" s="703">
        <v>0</v>
      </c>
      <c r="E61" s="15444"/>
      <c r="F61" s="15445"/>
      <c r="G61" s="15446"/>
      <c r="H61" s="15447"/>
      <c r="I61" s="15448"/>
      <c r="J61" s="15449"/>
      <c r="K61" s="15450"/>
    </row>
    <row r="62" ht="22.5" customHeight="1">
      <c r="A62" s="15451"/>
      <c r="B62" s="15452"/>
      <c r="C62" s="15453" t="s">
        <v>126</v>
      </c>
      <c r="D62" s="703">
        <v>0</v>
      </c>
      <c r="E62" s="15454"/>
      <c r="F62" s="15455"/>
      <c r="G62" s="15456"/>
      <c r="H62" s="15457"/>
      <c r="I62" s="15458"/>
      <c r="J62" s="15459"/>
      <c r="K62" s="15460"/>
    </row>
    <row r="63" ht="22.5" customHeight="1">
      <c r="A63" s="15461"/>
      <c r="B63" s="15462"/>
      <c r="C63" s="15463" t="s">
        <v>83</v>
      </c>
      <c r="D63" s="703">
        <f>IF(D62=0,0,D61/D62-1)*100</f>
        <v>0</v>
      </c>
      <c r="E63" s="15464" t="s">
        <v>22</v>
      </c>
      <c r="F63" s="15465">
        <v>5</v>
      </c>
      <c r="G63" s="15466">
        <v>30</v>
      </c>
      <c r="H63" s="15467" t="s">
        <v>23</v>
      </c>
      <c r="I63" s="15468"/>
      <c r="J63" s="15469"/>
      <c r="K63" s="15470"/>
    </row>
  </sheetData>
  <mergeCells>
    <mergeCell ref="A1:I1"/>
    <mergeCell ref="A2:K2"/>
    <mergeCell ref="A4:A5"/>
    <mergeCell ref="B4:B5"/>
    <mergeCell ref="C4:C5"/>
    <mergeCell ref="D4:D5"/>
    <mergeCell ref="E4:E5"/>
    <mergeCell ref="F4:G4"/>
    <mergeCell ref="H4:H5"/>
    <mergeCell ref="I4:I5"/>
    <mergeCell ref="J4:J5"/>
    <mergeCell ref="K4:K5"/>
    <mergeCell ref="A7:A9"/>
    <mergeCell ref="B7:B9"/>
    <mergeCell ref="A11:A13"/>
    <mergeCell ref="B11:B13"/>
    <mergeCell ref="A14:A16"/>
    <mergeCell ref="B14:B16"/>
    <mergeCell ref="A18:A20"/>
    <mergeCell ref="B18:B20"/>
    <mergeCell ref="A21:A23"/>
    <mergeCell ref="B21:B23"/>
    <mergeCell ref="A24:A26"/>
    <mergeCell ref="B24:B26"/>
    <mergeCell ref="A27:A29"/>
    <mergeCell ref="B27:B29"/>
    <mergeCell ref="A30:A32"/>
    <mergeCell ref="B30:B32"/>
    <mergeCell ref="A33:A35"/>
    <mergeCell ref="B33:B35"/>
    <mergeCell ref="A36:A38"/>
    <mergeCell ref="B36:B38"/>
    <mergeCell ref="A39:A41"/>
    <mergeCell ref="B39:B41"/>
    <mergeCell ref="A42:A44"/>
    <mergeCell ref="B42:B44"/>
    <mergeCell ref="A46:A48"/>
    <mergeCell ref="B46:B48"/>
    <mergeCell ref="A49:A52"/>
    <mergeCell ref="B49:B52"/>
    <mergeCell ref="A53:A56"/>
    <mergeCell ref="B53:B56"/>
    <mergeCell ref="A58:A60"/>
    <mergeCell ref="B58:B60"/>
    <mergeCell ref="A61:A63"/>
    <mergeCell ref="B61:B63"/>
  </mergeCells>
  <pageMargins left="1.18110236220472" right="1.18110236220472" top="1.18110236220472" bottom="1.18110236220472" header="0.51181" footer="0.51181"/>
  <pageSetup paperSize="9" pageOrder="overThenDown" orientation="portrait" errors="blank"/>
</worksheet>
</file>

<file path=xl/worksheets/sheet9.xml><?xml version="1.0" encoding="utf-8"?>
<worksheet xmlns="http://schemas.openxmlformats.org/spreadsheetml/2006/main" xmlns:r="http://schemas.openxmlformats.org/officeDocument/2006/relationships">
  <dimension ref="A1:K21"/>
  <sheetViews>
    <sheetView topLeftCell="A1" zoomScaleNormal="100" zoomScalePageLayoutView="60" workbookViewId="0">
      <pane topLeftCell="B6" activePane="bottomRight" state="frozen"/>
      <selection activeCell="A1" sqref="A1"/>
    </sheetView>
  </sheetViews>
  <sheetFormatPr defaultColWidth="8" defaultRowHeight="14.25"/>
  <cols>
    <col min="1" max="1" width="21.3686274509804" style="16"/>
    <col min="2" max="2" width="22.3725490196078" style="16"/>
    <col min="3" max="3" width="25.2392156862745" style="16"/>
    <col min="4" max="4" width="25.3843137254902" style="16"/>
    <col min="5" max="5" width="5.30588235294118" style="16"/>
    <col min="6" max="6" width="7.02745098039216" style="16"/>
    <col min="7" max="7" width="7.02745098039216" style="16"/>
    <col min="8" max="8" width="5.01960784313726" style="16"/>
    <col min="9" max="9" width="36.5686274509804" style="16"/>
    <col min="10" max="10" width="36.5686274509804" style="16"/>
    <col min="11" max="11" width="36.5686274509804" style="16"/>
  </cols>
  <sheetData>
    <row r="1" ht="38.25" customHeight="1">
      <c r="A1" s="15471" t="s">
        <v>810</v>
      </c>
      <c r="B1" s="15472"/>
      <c r="C1" s="15473"/>
      <c r="D1" s="15474"/>
      <c r="E1" s="15475"/>
      <c r="F1" s="15476"/>
      <c r="G1" s="15477"/>
      <c r="H1" s="15478"/>
      <c r="I1" s="15479"/>
      <c r="J1" s="15480"/>
      <c r="K1" s="15481"/>
    </row>
    <row r="2" ht="22.5" customHeight="1">
      <c r="A2" s="15482" t="s">
        <v>811</v>
      </c>
      <c r="B2" s="15483"/>
      <c r="C2" s="15484"/>
      <c r="D2" s="15485"/>
      <c r="E2" s="15486"/>
      <c r="F2" s="15487"/>
      <c r="G2" s="15488"/>
      <c r="H2" s="15489"/>
      <c r="I2" s="15490"/>
      <c r="J2" s="15491"/>
      <c r="K2" s="15492"/>
    </row>
    <row r="3" ht="22.5" customHeight="1">
      <c r="A3" s="15493" t="s">
        <v>2</v>
      </c>
      <c r="B3" s="15494"/>
      <c r="C3" s="15495"/>
      <c r="D3" s="15496"/>
      <c r="E3" s="15497"/>
      <c r="F3" s="15498"/>
      <c r="G3" s="15499"/>
      <c r="H3" s="15500"/>
      <c r="I3" s="15501"/>
      <c r="J3" s="15502"/>
      <c r="K3" s="15503" t="s">
        <v>3</v>
      </c>
    </row>
    <row r="4" ht="22.5" customHeight="1">
      <c r="A4" s="15504" t="s">
        <v>4</v>
      </c>
      <c r="B4" s="15505" t="s">
        <v>5</v>
      </c>
      <c r="C4" s="15506" t="s">
        <v>6</v>
      </c>
      <c r="D4" s="15507" t="s">
        <v>7</v>
      </c>
      <c r="E4" s="15508" t="s">
        <v>8</v>
      </c>
      <c r="F4" s="15509" t="s">
        <v>9</v>
      </c>
      <c r="G4" s="15510"/>
      <c r="H4" s="15511" t="s">
        <v>10</v>
      </c>
      <c r="I4" s="15512" t="s">
        <v>11</v>
      </c>
      <c r="J4" s="15513" t="s">
        <v>12</v>
      </c>
      <c r="K4" s="15514" t="s">
        <v>13</v>
      </c>
    </row>
    <row r="5" ht="22.5" customHeight="1">
      <c r="A5" s="15515"/>
      <c r="B5" s="15516"/>
      <c r="C5" s="15517"/>
      <c r="D5" s="15518"/>
      <c r="E5" s="15519"/>
      <c r="F5" s="15520" t="s">
        <v>14</v>
      </c>
      <c r="G5" s="15521" t="s">
        <v>15</v>
      </c>
      <c r="H5" s="15522"/>
      <c r="I5" s="15523"/>
      <c r="J5" s="15524"/>
      <c r="K5" s="15525"/>
    </row>
    <row r="6" ht="22.5" customHeight="1">
      <c r="A6" s="15526" t="s">
        <v>17</v>
      </c>
      <c r="B6" s="15527" t="s">
        <v>18</v>
      </c>
      <c r="C6" s="15528" t="s">
        <v>19</v>
      </c>
      <c r="D6" s="346">
        <v>34263713.96</v>
      </c>
      <c r="E6" s="15529"/>
      <c r="F6" s="15530"/>
      <c r="G6" s="15531"/>
      <c r="H6" s="15532"/>
      <c r="I6" s="15533"/>
      <c r="J6" s="15534"/>
      <c r="K6" s="15535"/>
    </row>
    <row r="7" ht="22.5" customHeight="1">
      <c r="A7" s="15536"/>
      <c r="B7" s="15537"/>
      <c r="C7" s="15538" t="s">
        <v>20</v>
      </c>
      <c r="D7" s="346">
        <v>34263713.96</v>
      </c>
      <c r="E7" s="15539"/>
      <c r="F7" s="15540"/>
      <c r="G7" s="15541"/>
      <c r="H7" s="15542"/>
      <c r="I7" s="15543"/>
      <c r="J7" s="15544"/>
      <c r="K7" s="15545"/>
    </row>
    <row r="8" ht="22.5" customHeight="1">
      <c r="A8" s="15546"/>
      <c r="B8" s="15547"/>
      <c r="C8" s="15548" t="s">
        <v>21</v>
      </c>
      <c r="D8" s="346">
        <f>D6-D7</f>
        <v>0</v>
      </c>
      <c r="E8" s="15549" t="s">
        <v>22</v>
      </c>
      <c r="F8" s="15550">
        <v>0</v>
      </c>
      <c r="G8" s="15551">
        <v>0</v>
      </c>
      <c r="H8" s="15552" t="s">
        <v>23</v>
      </c>
      <c r="I8" s="15553"/>
      <c r="J8" s="15554"/>
      <c r="K8" s="15555"/>
    </row>
    <row r="9" ht="22.5" customHeight="1">
      <c r="A9" s="15556" t="s">
        <v>812</v>
      </c>
      <c r="B9" s="15557" t="s">
        <v>87</v>
      </c>
      <c r="C9" s="15558" t="s">
        <v>80</v>
      </c>
      <c r="D9" s="346">
        <v>30576321.83</v>
      </c>
      <c r="E9" s="15559"/>
      <c r="F9" s="15560"/>
      <c r="G9" s="15561"/>
      <c r="H9" s="15562"/>
      <c r="I9" s="15563"/>
      <c r="J9" s="15564"/>
      <c r="K9" s="15565"/>
    </row>
    <row r="10" ht="22.5" customHeight="1">
      <c r="A10" s="15566"/>
      <c r="B10" s="15567"/>
      <c r="C10" s="15568" t="s">
        <v>82</v>
      </c>
      <c r="D10" s="346">
        <v>29558985.62</v>
      </c>
      <c r="E10" s="15569"/>
      <c r="F10" s="15570"/>
      <c r="G10" s="15571"/>
      <c r="H10" s="15572"/>
      <c r="I10" s="15573"/>
      <c r="J10" s="15574"/>
      <c r="K10" s="15575"/>
    </row>
    <row r="11" ht="22.5" customHeight="1">
      <c r="A11" s="15576"/>
      <c r="B11" s="15577"/>
      <c r="C11" s="15578" t="s">
        <v>83</v>
      </c>
      <c r="D11" s="346">
        <f>IF(D10=0,0,D9/D10-1)*100</f>
        <v>3.44171556858721</v>
      </c>
      <c r="E11" s="15579" t="s">
        <v>22</v>
      </c>
      <c r="F11" s="15580">
        <v>0</v>
      </c>
      <c r="G11" s="15581">
        <v>20</v>
      </c>
      <c r="H11" s="15582" t="s">
        <v>23</v>
      </c>
      <c r="I11" s="15583"/>
      <c r="J11" s="15584"/>
      <c r="K11" s="15585"/>
    </row>
    <row r="12" ht="22.5" customHeight="1">
      <c r="A12" s="15586" t="s">
        <v>813</v>
      </c>
      <c r="B12" s="15587" t="s">
        <v>87</v>
      </c>
      <c r="C12" s="15588" t="s">
        <v>80</v>
      </c>
      <c r="D12" s="346">
        <v>25223469.03</v>
      </c>
      <c r="E12" s="15589"/>
      <c r="F12" s="15590"/>
      <c r="G12" s="15591"/>
      <c r="H12" s="15592"/>
      <c r="I12" s="15593"/>
      <c r="J12" s="15594"/>
      <c r="K12" s="15595"/>
    </row>
    <row r="13" ht="22.5" customHeight="1">
      <c r="A13" s="15596"/>
      <c r="B13" s="15597"/>
      <c r="C13" s="15598" t="s">
        <v>82</v>
      </c>
      <c r="D13" s="346">
        <v>29231601.32</v>
      </c>
      <c r="E13" s="15599"/>
      <c r="F13" s="15600"/>
      <c r="G13" s="15601"/>
      <c r="H13" s="15602"/>
      <c r="I13" s="15603"/>
      <c r="J13" s="15604"/>
      <c r="K13" s="15605"/>
    </row>
    <row r="14" ht="22.5" customHeight="1">
      <c r="A14" s="15606"/>
      <c r="B14" s="15607"/>
      <c r="C14" s="15608" t="s">
        <v>83</v>
      </c>
      <c r="D14" s="346">
        <f>IF(D13=0,0,D12/D13-1)*100</f>
        <v>-13.711641199956</v>
      </c>
      <c r="E14" s="15609" t="s">
        <v>22</v>
      </c>
      <c r="F14" s="15610">
        <v>0</v>
      </c>
      <c r="G14" s="15611">
        <v>20</v>
      </c>
      <c r="H14" s="15612" t="s">
        <v>382</v>
      </c>
      <c r="I14" s="15613" t="s">
        <v>814</v>
      </c>
      <c r="J14" s="15614"/>
      <c r="K14" s="15615"/>
    </row>
    <row r="15" ht="22.5" customHeight="1">
      <c r="A15" s="15616" t="s">
        <v>815</v>
      </c>
      <c r="B15" s="15617" t="s">
        <v>816</v>
      </c>
      <c r="C15" s="15618" t="s">
        <v>80</v>
      </c>
      <c r="D15" s="1562">
        <v>7670</v>
      </c>
      <c r="E15" s="15619"/>
      <c r="F15" s="15620"/>
      <c r="G15" s="15621"/>
      <c r="H15" s="15622"/>
      <c r="I15" s="15623"/>
      <c r="J15" s="15624"/>
      <c r="K15" s="15625"/>
    </row>
    <row r="16" ht="22.5" customHeight="1">
      <c r="A16" s="15626"/>
      <c r="B16" s="15627"/>
      <c r="C16" s="15628" t="s">
        <v>82</v>
      </c>
      <c r="D16" s="1562">
        <v>7674</v>
      </c>
      <c r="E16" s="15629"/>
      <c r="F16" s="15630"/>
      <c r="G16" s="15631"/>
      <c r="H16" s="15632"/>
      <c r="I16" s="15633"/>
      <c r="J16" s="15634"/>
      <c r="K16" s="15635"/>
    </row>
    <row r="17" ht="24.75" customHeight="1">
      <c r="A17" s="15636"/>
      <c r="B17" s="15637"/>
      <c r="C17" s="15638" t="s">
        <v>83</v>
      </c>
      <c r="D17" s="346">
        <f>IF(D16=0,0,D15/D16-1)*100</f>
        <v>-0.0521240552515012</v>
      </c>
      <c r="E17" s="15639" t="s">
        <v>22</v>
      </c>
      <c r="F17" s="15640">
        <v>0</v>
      </c>
      <c r="G17" s="15641">
        <v>10</v>
      </c>
      <c r="H17" s="15642" t="s">
        <v>382</v>
      </c>
      <c r="I17" s="15643" t="s">
        <v>817</v>
      </c>
      <c r="J17" s="15644"/>
      <c r="K17" s="15645"/>
    </row>
    <row r="18" ht="24.75" customHeight="1">
      <c r="A18" s="15646"/>
      <c r="B18" s="15647"/>
      <c r="C18" s="15648" t="s">
        <v>818</v>
      </c>
      <c r="D18" s="346">
        <v>7670</v>
      </c>
      <c r="E18" s="15649" t="s">
        <v>22</v>
      </c>
      <c r="F18" s="15650">
        <v>0</v>
      </c>
      <c r="G18" s="15651">
        <v>0</v>
      </c>
      <c r="H18" s="15652" t="s">
        <v>382</v>
      </c>
      <c r="I18" s="15653" t="s">
        <v>819</v>
      </c>
      <c r="J18" s="15654"/>
      <c r="K18" s="15655"/>
    </row>
    <row r="19" ht="24.75" customHeight="1">
      <c r="A19" s="15656" t="s">
        <v>820</v>
      </c>
      <c r="B19" s="15657" t="s">
        <v>821</v>
      </c>
      <c r="C19" s="15658" t="s">
        <v>80</v>
      </c>
      <c r="D19" s="346">
        <f>IF(D15=0,0,D12/D15)</f>
        <v>3288.58787874837</v>
      </c>
      <c r="E19" s="15659"/>
      <c r="F19" s="15660"/>
      <c r="G19" s="15661"/>
      <c r="H19" s="15662"/>
      <c r="I19" s="15663"/>
      <c r="J19" s="15664"/>
      <c r="K19" s="15665"/>
    </row>
    <row r="20" ht="24.75" customHeight="1">
      <c r="A20" s="15666"/>
      <c r="B20" s="15667"/>
      <c r="C20" s="15668" t="s">
        <v>82</v>
      </c>
      <c r="D20" s="346">
        <f>IF(D16=0,0,D13/D16)</f>
        <v>3809.17400573365</v>
      </c>
      <c r="E20" s="15669"/>
      <c r="F20" s="15670"/>
      <c r="G20" s="15671"/>
      <c r="H20" s="15672"/>
      <c r="I20" s="15673"/>
      <c r="J20" s="15674"/>
      <c r="K20" s="15675"/>
    </row>
    <row r="21" ht="24.75" customHeight="1">
      <c r="A21" s="15676"/>
      <c r="B21" s="15677"/>
      <c r="C21" s="15678" t="s">
        <v>83</v>
      </c>
      <c r="D21" s="346">
        <f>IF(D20=0,0,D19/D20-1)*100</f>
        <v>-13.6666407520811</v>
      </c>
      <c r="E21" s="15679" t="s">
        <v>22</v>
      </c>
      <c r="F21" s="15680">
        <v>0</v>
      </c>
      <c r="G21" s="15681">
        <v>10</v>
      </c>
      <c r="H21" s="15682" t="s">
        <v>382</v>
      </c>
      <c r="I21" s="15683" t="s">
        <v>822</v>
      </c>
      <c r="J21" s="15684"/>
      <c r="K21" s="15685"/>
    </row>
  </sheetData>
  <mergeCells>
    <mergeCell ref="A1:K1"/>
    <mergeCell ref="A2:K2"/>
    <mergeCell ref="A4:A5"/>
    <mergeCell ref="B4:B5"/>
    <mergeCell ref="C4:C5"/>
    <mergeCell ref="D4:D5"/>
    <mergeCell ref="E4:E5"/>
    <mergeCell ref="F4:G4"/>
    <mergeCell ref="H4:H5"/>
    <mergeCell ref="I4:I5"/>
    <mergeCell ref="J4:J5"/>
    <mergeCell ref="K4:K5"/>
    <mergeCell ref="A6:A8"/>
    <mergeCell ref="B6:B8"/>
    <mergeCell ref="A9:A11"/>
    <mergeCell ref="B9:B11"/>
    <mergeCell ref="A12:A14"/>
    <mergeCell ref="B12:B14"/>
    <mergeCell ref="A15:A18"/>
    <mergeCell ref="B15:B18"/>
    <mergeCell ref="A19:A21"/>
    <mergeCell ref="B19:B21"/>
  </mergeCells>
  <pageMargins left="1.18110236220472" right="1.18110236220472" top="1.18110236220472" bottom="1.18110236220472" header="0.51181" footer="0.51181"/>
  <pageSetup paperSize="9" pageOrder="overThenDown" orientation="portrait" errors="blank"/>
</worksheet>
</file>

<file path=xl/worksheets/sheet10.xml><?xml version="1.0" encoding="utf-8"?>
<worksheet xmlns="http://schemas.openxmlformats.org/spreadsheetml/2006/main" xmlns:r="http://schemas.openxmlformats.org/officeDocument/2006/relationships">
  <dimension ref="A1:K21"/>
  <sheetViews>
    <sheetView tabSelected="1" topLeftCell="A1" zoomScaleNormal="100" zoomScalePageLayoutView="60" workbookViewId="0">
      <pane topLeftCell="B6" activePane="bottomRight" state="frozen"/>
      <selection activeCell="A1" sqref="A1"/>
    </sheetView>
  </sheetViews>
  <sheetFormatPr defaultColWidth="8" defaultRowHeight="14.25"/>
  <cols>
    <col min="1" max="1" width="21.3686274509804" style="16"/>
    <col min="2" max="2" width="26.3882352941176" style="16"/>
    <col min="3" max="3" width="25.2392156862745" style="16"/>
    <col min="4" max="4" width="25.3843137254902" style="16"/>
    <col min="5" max="5" width="5.30588235294118" style="16"/>
    <col min="6" max="6" width="7.02745098039216" style="16"/>
    <col min="7" max="7" width="7.02745098039216" style="16"/>
    <col min="8" max="8" width="5.01960784313726" style="16"/>
    <col min="9" max="9" width="36.5686274509804" style="16"/>
    <col min="10" max="10" width="36.5686274509804" style="16"/>
    <col min="11" max="11" width="36.5686274509804" style="16"/>
  </cols>
  <sheetData>
    <row r="1" ht="38.25" customHeight="1">
      <c r="A1" s="15686" t="s">
        <v>823</v>
      </c>
      <c r="B1" s="15687"/>
      <c r="C1" s="15688"/>
      <c r="D1" s="15689"/>
      <c r="E1" s="15690"/>
      <c r="F1" s="15691"/>
      <c r="G1" s="15692"/>
      <c r="H1" s="15693"/>
      <c r="I1" s="15694"/>
      <c r="J1" s="15695"/>
      <c r="K1" s="15696"/>
    </row>
    <row r="2" ht="22.5" customHeight="1">
      <c r="A2" s="15697" t="s">
        <v>824</v>
      </c>
      <c r="B2" s="15698"/>
      <c r="C2" s="15699"/>
      <c r="D2" s="15700"/>
      <c r="E2" s="15701"/>
      <c r="F2" s="15702"/>
      <c r="G2" s="15703"/>
      <c r="H2" s="15704"/>
      <c r="I2" s="15705"/>
      <c r="J2" s="15706"/>
      <c r="K2" s="15707"/>
    </row>
    <row r="3" ht="22.5" customHeight="1">
      <c r="A3" s="15708" t="s">
        <v>2</v>
      </c>
      <c r="B3" s="15709"/>
      <c r="C3" s="15710"/>
      <c r="D3" s="15711"/>
      <c r="E3" s="15712"/>
      <c r="F3" s="15713"/>
      <c r="G3" s="15714"/>
      <c r="H3" s="15715"/>
      <c r="I3" s="15716"/>
      <c r="J3" s="15717"/>
      <c r="K3" s="15718" t="s">
        <v>3</v>
      </c>
    </row>
    <row r="4" ht="22.5" customHeight="1">
      <c r="A4" s="15719" t="s">
        <v>4</v>
      </c>
      <c r="B4" s="15720" t="s">
        <v>5</v>
      </c>
      <c r="C4" s="15721" t="s">
        <v>6</v>
      </c>
      <c r="D4" s="15722" t="s">
        <v>7</v>
      </c>
      <c r="E4" s="15723" t="s">
        <v>8</v>
      </c>
      <c r="F4" s="15724" t="s">
        <v>9</v>
      </c>
      <c r="G4" s="15725"/>
      <c r="H4" s="15726" t="s">
        <v>10</v>
      </c>
      <c r="I4" s="15727" t="s">
        <v>11</v>
      </c>
      <c r="J4" s="15728" t="s">
        <v>12</v>
      </c>
      <c r="K4" s="15729" t="s">
        <v>13</v>
      </c>
    </row>
    <row r="5" ht="22.5" customHeight="1">
      <c r="A5" s="15730"/>
      <c r="B5" s="15731"/>
      <c r="C5" s="15732"/>
      <c r="D5" s="15733"/>
      <c r="E5" s="15734"/>
      <c r="F5" s="15735" t="s">
        <v>14</v>
      </c>
      <c r="G5" s="15736" t="s">
        <v>15</v>
      </c>
      <c r="H5" s="15737"/>
      <c r="I5" s="15738"/>
      <c r="J5" s="15739"/>
      <c r="K5" s="15740"/>
    </row>
    <row r="6" ht="22.5" customHeight="1">
      <c r="A6" s="15741" t="s">
        <v>17</v>
      </c>
      <c r="B6" s="15742" t="s">
        <v>18</v>
      </c>
      <c r="C6" s="15743" t="s">
        <v>19</v>
      </c>
      <c r="D6" s="346">
        <v>0</v>
      </c>
      <c r="E6" s="15744"/>
      <c r="F6" s="15745"/>
      <c r="G6" s="15746"/>
      <c r="H6" s="15747"/>
      <c r="I6" s="15748"/>
      <c r="J6" s="15749"/>
      <c r="K6" s="15750"/>
    </row>
    <row r="7" ht="22.5" customHeight="1">
      <c r="A7" s="15751"/>
      <c r="B7" s="15752"/>
      <c r="C7" s="15753" t="s">
        <v>20</v>
      </c>
      <c r="D7" s="346">
        <v>0</v>
      </c>
      <c r="E7" s="15754"/>
      <c r="F7" s="15755"/>
      <c r="G7" s="15756"/>
      <c r="H7" s="15757"/>
      <c r="I7" s="15758"/>
      <c r="J7" s="15759"/>
      <c r="K7" s="15760"/>
    </row>
    <row r="8" ht="22.5" customHeight="1">
      <c r="A8" s="15761"/>
      <c r="B8" s="15762"/>
      <c r="C8" s="15763" t="s">
        <v>21</v>
      </c>
      <c r="D8" s="346">
        <f>D6-D7</f>
        <v>0</v>
      </c>
      <c r="E8" s="15764" t="s">
        <v>22</v>
      </c>
      <c r="F8" s="15765">
        <v>0</v>
      </c>
      <c r="G8" s="15766">
        <v>0</v>
      </c>
      <c r="H8" s="15767" t="s">
        <v>23</v>
      </c>
      <c r="I8" s="15768"/>
      <c r="J8" s="15769"/>
      <c r="K8" s="15770"/>
    </row>
    <row r="9" ht="22.5" customHeight="1">
      <c r="A9" s="15771" t="s">
        <v>812</v>
      </c>
      <c r="B9" s="15772" t="s">
        <v>825</v>
      </c>
      <c r="C9" s="15773" t="s">
        <v>80</v>
      </c>
      <c r="D9" s="346">
        <v>6844625.49</v>
      </c>
      <c r="E9" s="15774"/>
      <c r="F9" s="15775"/>
      <c r="G9" s="15776"/>
      <c r="H9" s="15777"/>
      <c r="I9" s="15778"/>
      <c r="J9" s="15779"/>
      <c r="K9" s="15780"/>
    </row>
    <row r="10" ht="22.5" customHeight="1">
      <c r="A10" s="15781"/>
      <c r="B10" s="15782"/>
      <c r="C10" s="15783" t="s">
        <v>82</v>
      </c>
      <c r="D10" s="346">
        <v>6124303.59</v>
      </c>
      <c r="E10" s="15784"/>
      <c r="F10" s="15785"/>
      <c r="G10" s="15786"/>
      <c r="H10" s="15787"/>
      <c r="I10" s="15788"/>
      <c r="J10" s="15789"/>
      <c r="K10" s="15790"/>
    </row>
    <row r="11" ht="22.5" customHeight="1">
      <c r="A11" s="15791"/>
      <c r="B11" s="15792"/>
      <c r="C11" s="15793" t="s">
        <v>83</v>
      </c>
      <c r="D11" s="346">
        <f>IF(D10=0,0,D9/D10-1)*100</f>
        <v>11.7616948509243</v>
      </c>
      <c r="E11" s="15794" t="s">
        <v>22</v>
      </c>
      <c r="F11" s="15795">
        <v>0</v>
      </c>
      <c r="G11" s="15796">
        <v>20</v>
      </c>
      <c r="H11" s="15797" t="s">
        <v>23</v>
      </c>
      <c r="I11" s="15798"/>
      <c r="J11" s="15799"/>
      <c r="K11" s="15800"/>
    </row>
    <row r="12" ht="22.5" customHeight="1">
      <c r="A12" s="15801" t="s">
        <v>813</v>
      </c>
      <c r="B12" s="15802" t="s">
        <v>826</v>
      </c>
      <c r="C12" s="15803" t="s">
        <v>80</v>
      </c>
      <c r="D12" s="346">
        <v>6844625.49</v>
      </c>
      <c r="E12" s="15804"/>
      <c r="F12" s="15805"/>
      <c r="G12" s="15806"/>
      <c r="H12" s="15807"/>
      <c r="I12" s="15808"/>
      <c r="J12" s="15809"/>
      <c r="K12" s="15810"/>
    </row>
    <row r="13" ht="22.5" customHeight="1">
      <c r="A13" s="15811"/>
      <c r="B13" s="15812"/>
      <c r="C13" s="15813" t="s">
        <v>82</v>
      </c>
      <c r="D13" s="346">
        <v>6124303.59</v>
      </c>
      <c r="E13" s="15814"/>
      <c r="F13" s="15815"/>
      <c r="G13" s="15816"/>
      <c r="H13" s="15817"/>
      <c r="I13" s="15818"/>
      <c r="J13" s="15819"/>
      <c r="K13" s="15820"/>
    </row>
    <row r="14" ht="22.5" customHeight="1">
      <c r="A14" s="15821"/>
      <c r="B14" s="15822"/>
      <c r="C14" s="15823" t="s">
        <v>83</v>
      </c>
      <c r="D14" s="346">
        <f>IF(D13=0,0,D12/D13-1)*100</f>
        <v>11.7616948509243</v>
      </c>
      <c r="E14" s="15824" t="s">
        <v>22</v>
      </c>
      <c r="F14" s="15825">
        <v>0</v>
      </c>
      <c r="G14" s="15826">
        <v>20</v>
      </c>
      <c r="H14" s="15827" t="s">
        <v>23</v>
      </c>
      <c r="I14" s="15828"/>
      <c r="J14" s="15829"/>
      <c r="K14" s="15830"/>
    </row>
    <row r="15" ht="22.5" customHeight="1">
      <c r="A15" s="15831" t="s">
        <v>815</v>
      </c>
      <c r="B15" s="15832" t="s">
        <v>827</v>
      </c>
      <c r="C15" s="15833" t="s">
        <v>80</v>
      </c>
      <c r="D15" s="1562">
        <v>16545</v>
      </c>
      <c r="E15" s="15834"/>
      <c r="F15" s="15835"/>
      <c r="G15" s="15836"/>
      <c r="H15" s="15837"/>
      <c r="I15" s="15838"/>
      <c r="J15" s="15839"/>
      <c r="K15" s="15840"/>
    </row>
    <row r="16" ht="22.5" customHeight="1">
      <c r="A16" s="15841"/>
      <c r="B16" s="15842"/>
      <c r="C16" s="15843" t="s">
        <v>82</v>
      </c>
      <c r="D16" s="1562">
        <v>16825</v>
      </c>
      <c r="E16" s="15844"/>
      <c r="F16" s="15845"/>
      <c r="G16" s="15846"/>
      <c r="H16" s="15847"/>
      <c r="I16" s="15848"/>
      <c r="J16" s="15849"/>
      <c r="K16" s="15850"/>
    </row>
    <row r="17" ht="24.75" customHeight="1">
      <c r="A17" s="15851"/>
      <c r="B17" s="15852"/>
      <c r="C17" s="15853" t="s">
        <v>83</v>
      </c>
      <c r="D17" s="346">
        <f>IF(D16=0,0,D15/D16-1)*100</f>
        <v>-1.66419019316494</v>
      </c>
      <c r="E17" s="15854" t="s">
        <v>22</v>
      </c>
      <c r="F17" s="15855">
        <v>0</v>
      </c>
      <c r="G17" s="15856">
        <v>10</v>
      </c>
      <c r="H17" s="15857" t="s">
        <v>382</v>
      </c>
      <c r="I17" s="15858" t="s">
        <v>828</v>
      </c>
      <c r="J17" s="15859"/>
      <c r="K17" s="15860"/>
    </row>
    <row r="18" ht="24.75" customHeight="1">
      <c r="A18" s="15861"/>
      <c r="B18" s="15862"/>
      <c r="C18" s="15863" t="s">
        <v>829</v>
      </c>
      <c r="D18" s="346">
        <v>0</v>
      </c>
      <c r="E18" s="15864" t="s">
        <v>22</v>
      </c>
      <c r="F18" s="15865">
        <v>0</v>
      </c>
      <c r="G18" s="15866">
        <v>0</v>
      </c>
      <c r="H18" s="15867" t="s">
        <v>23</v>
      </c>
      <c r="I18" s="15868"/>
      <c r="J18" s="15869"/>
      <c r="K18" s="15870"/>
    </row>
    <row r="19" ht="24.75" customHeight="1">
      <c r="A19" s="15871" t="s">
        <v>820</v>
      </c>
      <c r="B19" s="15872" t="s">
        <v>821</v>
      </c>
      <c r="C19" s="15873" t="s">
        <v>80</v>
      </c>
      <c r="D19" s="346">
        <f>IF(D15=0,0,D12/D15)</f>
        <v>413.69752130553</v>
      </c>
      <c r="E19" s="15874"/>
      <c r="F19" s="15875"/>
      <c r="G19" s="15876"/>
      <c r="H19" s="15877"/>
      <c r="I19" s="15878"/>
      <c r="J19" s="15879"/>
      <c r="K19" s="15880"/>
    </row>
    <row r="20" ht="24.75" customHeight="1">
      <c r="A20" s="15881"/>
      <c r="B20" s="15882"/>
      <c r="C20" s="15883" t="s">
        <v>82</v>
      </c>
      <c r="D20" s="346">
        <f>IF(D16=0,0,D13/D16)</f>
        <v>364.000213372957</v>
      </c>
      <c r="E20" s="15884"/>
      <c r="F20" s="15885"/>
      <c r="G20" s="15886"/>
      <c r="H20" s="15887"/>
      <c r="I20" s="15888"/>
      <c r="J20" s="15889"/>
      <c r="K20" s="15890"/>
    </row>
    <row r="21" ht="24.75" customHeight="1">
      <c r="A21" s="15891"/>
      <c r="B21" s="15892"/>
      <c r="C21" s="15893" t="s">
        <v>83</v>
      </c>
      <c r="D21" s="346">
        <f>IF(D20=0,0,D19/D20-1)*100</f>
        <v>13.6530985715806</v>
      </c>
      <c r="E21" s="15894" t="s">
        <v>22</v>
      </c>
      <c r="F21" s="15895">
        <v>0</v>
      </c>
      <c r="G21" s="15896">
        <v>10</v>
      </c>
      <c r="H21" s="15897" t="s">
        <v>382</v>
      </c>
      <c r="I21" s="15898" t="s">
        <v>830</v>
      </c>
      <c r="J21" s="15899"/>
      <c r="K21" s="15900"/>
    </row>
  </sheetData>
  <mergeCells>
    <mergeCell ref="A1:K1"/>
    <mergeCell ref="A2:K2"/>
    <mergeCell ref="A4:A5"/>
    <mergeCell ref="B4:B5"/>
    <mergeCell ref="C4:C5"/>
    <mergeCell ref="D4:D5"/>
    <mergeCell ref="E4:E5"/>
    <mergeCell ref="F4:G4"/>
    <mergeCell ref="H4:H5"/>
    <mergeCell ref="I4:I5"/>
    <mergeCell ref="J4:J5"/>
    <mergeCell ref="K4:K5"/>
    <mergeCell ref="A6:A8"/>
    <mergeCell ref="B6:B8"/>
    <mergeCell ref="A9:A11"/>
    <mergeCell ref="B9:B11"/>
    <mergeCell ref="A12:A14"/>
    <mergeCell ref="B12:B14"/>
    <mergeCell ref="A15:A18"/>
    <mergeCell ref="B15:B18"/>
    <mergeCell ref="A19:A21"/>
    <mergeCell ref="B19:B21"/>
  </mergeCells>
  <pageMargins left="1.18110236220472" right="1.18110236220472" top="1.18110236220472" bottom="1.18110236220472" header="0.51181" footer="0.51181"/>
  <pageSetup paperSize="9" pageOrder="overThenDown" orientation="portrait" errors="blank"/>
</worksheet>
</file>

<file path=docProps/app.xml><?xml version="1.0" encoding="utf-8"?>
<Properties xmlns="http://schemas.openxmlformats.org/officeDocument/2006/extended-properties" xmlns:vt="http://schemas.openxmlformats.org/officeDocument/2006/docPropsVTypes">
  <HeadingPairs>
    <vt:vector baseType="variant" size="2">
      <vt:variant>
        <vt:lpstr>Worksheets</vt:lpstr>
      </vt:variant>
      <vt:variant>
        <vt:i4>10</vt:i4>
      </vt:variant>
    </vt:vector>
  </HeadingPairs>
  <TitlesOfParts>
    <vt:vector baseType="lpstr" size="10">
      <vt:lpstr>职工养老保险</vt:lpstr>
      <vt:lpstr>居民养老保险</vt:lpstr>
      <vt:lpstr>机关养老保险</vt:lpstr>
      <vt:lpstr>职工医疗保险</vt:lpstr>
      <vt:lpstr>居民医疗保险</vt:lpstr>
      <vt:lpstr>工伤保险</vt:lpstr>
      <vt:lpstr>失业保险</vt:lpstr>
      <vt:lpstr>职业年金</vt:lpstr>
      <vt:lpstr>公务员医疗</vt:lpstr>
      <vt:lpstr>职工大额医疗</vt:lpstr>
    </vt:vector>
  </TitlesOfParts>
  <Application>Microsoft Excel</Application>
  <AppVersion>12.000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2025-04-24T14:47:42Z</dcterms:created>
  <dcterms:modified xsi:type="dcterms:W3CDTF">2025-04-24T06:47:42Z</dcterms:modified>
</cp:coreProperties>
</file>