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firstSheet="12" activeTab="1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<sst xmlns="http://schemas.openxmlformats.org/spreadsheetml/2006/main" count="811" uniqueCount="363">
  <si>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</si>
  <si>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</si>
  <si>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</si>
  <si>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</si>
  <si>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</si>
  <si>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</si>
  <si>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</si>
  <si>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</si>
  <si>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</si>
  <si>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</si>
  <si>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</si>
  <si>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</si>
  <si>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</si>
  <si>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</si>
  <si>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</si>
  <si>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</si>
  <si>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</si>
  <si>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</si>
  <si>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</si>
  <si>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</si>
  <si>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</si>
  <si>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</si>
  <si>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</si>
  <si>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</si>
  <si>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</si>
  <si>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</si>
  <si>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</si>
  <si>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</si>
  <si>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</si>
  <si>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</si>
  <si>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</si>
  <si>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</si>
  <si>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</si>
  <si>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</si>
  <si>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</si>
  <si>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</si>
  <si>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</si>
  <si>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</si>
  <si>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</si>
  <si>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</si>
  <si>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</si>
  <si>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</si>
  <si>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</si>
  <si>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</si>
  <si>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</si>
  <si>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</si>
  <si>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</si>
  <si>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</si>
  <si>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</si>
  <si>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</si>
  <si>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</si>
  <si>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</si>
  <si>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</si>
  <si>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</si>
  <si>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</si>
  <si>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</si>
  <si>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</si>
  <si>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</si>
  <si>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</si>
  <si>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</si>
  <si>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</si>
  <si>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</si>
  <si>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</si>
  <si>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144014</t>
  </si>
  <si>
    <t>玉溪市生态环境局华宁分局</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</si>
  <si>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</si>
  <si>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</si>
  <si>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</si>
  <si>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</si>
  <si>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</si>
  <si>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</si>
  <si>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</si>
  <si>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</si>
  <si>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</si>
  <si>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</si>
  <si>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</si>
  <si>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</si>
  <si>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</si>
  <si>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208</t>
  </si>
  <si>
    <t>20805</t>
  </si>
  <si>
    <t>2080501</t>
  </si>
  <si>
    <t>2080505</t>
  </si>
  <si>
    <t>210</t>
  </si>
  <si>
    <t>21011</t>
  </si>
  <si>
    <t>2101101</t>
  </si>
  <si>
    <t>2101102</t>
  </si>
  <si>
    <t>2101103</t>
  </si>
  <si>
    <t>2101199</t>
  </si>
  <si>
    <t>211</t>
  </si>
  <si>
    <t>21101</t>
  </si>
  <si>
    <t>2110101</t>
  </si>
  <si>
    <t>2110199</t>
  </si>
  <si>
    <t>21103</t>
  </si>
  <si>
    <t>2110301</t>
  </si>
  <si>
    <t>21111</t>
  </si>
  <si>
    <t>2111101</t>
  </si>
  <si>
    <t>2111102</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</si>
  <si>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</si>
  <si>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</si>
  <si>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</si>
  <si>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</si>
  <si>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</si>
  <si>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</si>
  <si>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</si>
  <si>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</si>
  <si>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</si>
  <si>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</si>
  <si>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</si>
  <si>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</si>
  <si>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</si>
  <si>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</si>
  <si>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</si>
  <si>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</si>
  <si>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</si>
  <si>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</si>
  <si>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</si>
  <si>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</si>
  <si>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</si>
  <si>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</si>
  <si>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</si>
  <si>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</si>
  <si>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</si>
  <si>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</si>
  <si>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</si>
  <si>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玉溪市生态环境局华宁分局2025年一般公共预算财政拨款“三公”经费预算合计48,100.00元，较上年减少2,800.00元，下降5.50%。2025年因公出国（境）费预算为0.00元，较上年增加0.00元，增长0.00%，共计安排因公出国（境）团组0个，因公出国（境）0人次，与上年对比无变化，2024年和2025年均未安排因公出国（境）费预算；2025年公务接待费预算为15,000.00元，较上年减少2,800.00元，下降5.50%，国内公务接待批次为10次，共计接待150人次；2025年公务用车购置及运行维护费为33,100.00元，较上年增加0.00元，增长0.00%。其中：公务用车购置费0.00元，较上年增加0.00元，增长0.00%；公务用车运行维护费33,100.00元，较上年增加0.00元，增长0.00%，与上年对比无变化，2024年和2025年均安排公务用车运行维护费预算33,100.00元。</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</si>
  <si>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</si>
  <si>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</si>
  <si>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</si>
  <si>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</si>
  <si>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</si>
  <si>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</si>
  <si>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</si>
  <si>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</si>
  <si>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</si>
  <si>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</si>
  <si>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</si>
  <si>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</si>
  <si>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</si>
  <si>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</si>
  <si>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</si>
  <si>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</si>
  <si>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</si>
  <si>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</si>
  <si>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</si>
  <si>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</si>
  <si>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</si>
  <si>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</si>
  <si>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530400210000000627905</t>
  </si>
  <si>
    <t>行政人员工资支出</t>
  </si>
  <si>
    <t>行政运行</t>
  </si>
  <si>
    <t>30101</t>
  </si>
  <si>
    <t>基本工资</t>
  </si>
  <si>
    <t>30102</t>
  </si>
  <si>
    <t>津贴补贴</t>
  </si>
  <si>
    <t>购房补贴</t>
  </si>
  <si>
    <t>530400210000000627906</t>
  </si>
  <si>
    <t>事业人员工资支出</t>
  </si>
  <si>
    <t>生态环境监测与信息</t>
  </si>
  <si>
    <t>30107</t>
  </si>
  <si>
    <t>绩效工资</t>
  </si>
  <si>
    <t>530400210000000627907</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</si>
  <si>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</si>
  <si>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</si>
  <si>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</si>
  <si>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</si>
  <si>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</si>
  <si>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</si>
  <si>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</si>
  <si>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</si>
  <si>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</si>
  <si>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</si>
  <si>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</si>
  <si>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</si>
  <si>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</si>
  <si>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</si>
  <si>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530400210000000627908</t>
  </si>
  <si>
    <t>住房公积金</t>
  </si>
  <si>
    <t>30113</t>
  </si>
  <si>
    <t>530400210000000627909</t>
  </si>
  <si>
    <t>对个人和家庭的补助</t>
  </si>
  <si>
    <t>行政单位离退休</t>
  </si>
  <si>
    <t>30305</t>
  </si>
  <si>
    <t>生活补助</t>
  </si>
  <si>
    <t>530400210000000627910</t>
  </si>
  <si>
    <t>其他工资福利支出</t>
  </si>
  <si>
    <t>30103</t>
  </si>
  <si>
    <t>奖金</t>
  </si>
  <si>
    <t>530400210000000627912</t>
  </si>
  <si>
    <t>公车购置及运维费</t>
  </si>
  <si>
    <t>30231</t>
  </si>
  <si>
    <t>公务用车运行维护费</t>
  </si>
  <si>
    <t>530400210000000627913</t>
  </si>
  <si>
    <t>行政人员公务交通补贴</t>
  </si>
  <si>
    <t>30239</t>
  </si>
  <si>
    <t>其他交通费用</t>
  </si>
  <si>
    <t>530400210000000627914</t>
  </si>
  <si>
    <t>工会经费</t>
  </si>
  <si>
    <t>30228</t>
  </si>
  <si>
    <t>530400210000000627915</t>
  </si>
  <si>
    <t>一般公用经费</t>
  </si>
  <si>
    <t>30299</t>
  </si>
  <si>
    <t>其他商品和服务支出</t>
  </si>
  <si>
    <t>30201</t>
  </si>
  <si>
    <t>办公费</t>
  </si>
  <si>
    <t>30211</t>
  </si>
  <si>
    <t>差旅费</t>
  </si>
  <si>
    <t>30215</t>
  </si>
  <si>
    <t>会议费</t>
  </si>
  <si>
    <t>30216</t>
  </si>
  <si>
    <t>培训费</t>
  </si>
  <si>
    <t>30227</t>
  </si>
  <si>
    <t>委托业务费</t>
  </si>
  <si>
    <t>30229</t>
  </si>
  <si>
    <t>福利费</t>
  </si>
  <si>
    <t>530400221100000564837</t>
  </si>
  <si>
    <t>30217</t>
  </si>
  <si>
    <t>530400241100002316585</t>
  </si>
  <si>
    <t>机关后勤购买服务经费</t>
  </si>
  <si>
    <t>530400241100002316913</t>
  </si>
  <si>
    <t>工作业务经费</t>
  </si>
  <si>
    <t>其他环境保护管理事务支出</t>
  </si>
  <si>
    <t>530400241100002317187</t>
  </si>
  <si>
    <t>奖励性绩效工资（工资部分）经费</t>
  </si>
  <si>
    <t>530400241100002383249</t>
  </si>
  <si>
    <t>奖励性绩效工资（高于部分）经费</t>
  </si>
  <si>
    <t>530400241100002385372</t>
  </si>
  <si>
    <t>年终一次性奖金</t>
  </si>
  <si>
    <t>530400241100002701956</t>
  </si>
  <si>
    <t>编外临聘人员经费</t>
  </si>
  <si>
    <t>30199</t>
  </si>
  <si>
    <t>预算05-1表</t>
  </si>
  <si>
    <t>2025年部门项目支出预算表</t>
  </si>
  <si>
    <t>项目分类</t>
  </si>
  <si>
    <t>项目单位</t>
  </si>
  <si>
    <t>本年拨款</t>
  </si>
  <si>
    <t>单位资金</t>
  </si>
  <si>
    <t>其中：本次下达</t>
  </si>
  <si>
    <t>华宁县执法办案补助经费</t>
  </si>
  <si>
    <t>事业发展类</t>
  </si>
  <si>
    <t>530400221100000265508</t>
  </si>
  <si>
    <t>生态环境执法监察</t>
  </si>
  <si>
    <t>华宁玉珠水泥有限公司3000t_d+5000t_d新型干法水泥生产线超低排放改造项目资金</t>
  </si>
  <si>
    <t>530400241100003156710</t>
  </si>
  <si>
    <t>大气</t>
  </si>
  <si>
    <t>31299</t>
  </si>
  <si>
    <t>其他对企业补助</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</si>
  <si>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</si>
  <si>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</si>
  <si>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</si>
  <si>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</si>
  <si>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</si>
  <si>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</si>
  <si>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</si>
  <si>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</si>
  <si>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</si>
  <si>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</si>
  <si>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</si>
  <si>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</si>
  <si>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</si>
  <si>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项目目标：坚持以习近平生态文明思想为指导，全面贯彻落实全国、全省、全市生态环境保护会议部署，坚持以改善生态环境质量为核心，聚焦打好污染防治攻坚标志性战役，切实整治好事关群众切身利益的突出生态环境问题，持续抓好日常监管执法，全面加强队伍作风建设。1.对辖区内的排污企业监管率达到100%；2.群众投诉、信访、市长热线交办件等办结率达到100%；3.加强培训学习，保证2024年云南省行政执法证及中华人民共和国环境监察执法证到期的人员及时换证，持证上岗；4.严格执行排污许可制度，实现“一证式”管理，健全环保信用评价、信息强制性披露、严惩重罚等制度。将企业环境信用信息纳入全省、全国信用信息共享平台和国家企业信用信息公示系统，依法向社会公示；5.生态环境质量进一步改善，主要污染物排放总量大幅减少，环境风险得到有效管控，生态环境保护水平同全面建成小康社会目标相适应。</t>
  </si>
  <si>
    <t>产出指标</t>
  </si>
  <si>
    <t>数量指标</t>
  </si>
  <si>
    <t>监测次数</t>
  </si>
  <si>
    <t>&gt;=</t>
  </si>
  <si>
    <t>40</t>
  </si>
  <si>
    <t>次</t>
  </si>
  <si>
    <t>定量指标</t>
  </si>
  <si>
    <t>全年监测次数小于40次不得分，等于或大于40次算100分。</t>
  </si>
  <si>
    <t>监察执法检查企业家次</t>
  </si>
  <si>
    <t>120</t>
  </si>
  <si>
    <t>持证上岗率</t>
  </si>
  <si>
    <t>100</t>
  </si>
  <si>
    <t>%</t>
  </si>
  <si>
    <t>每年在编在职人员持云南省行政执法证及中华人民共和国环境监察执法证上岗人数</t>
  </si>
  <si>
    <t>质量指标</t>
  </si>
  <si>
    <t>环境污染举报投诉件办结率</t>
  </si>
  <si>
    <t>每年 “12369”热线、微信、网络、群众来信来访等环境污染投诉件办结件数</t>
  </si>
  <si>
    <t>时效指标</t>
  </si>
  <si>
    <t>项目完成时间</t>
  </si>
  <si>
    <t>=</t>
  </si>
  <si>
    <t>2025年12月30日</t>
  </si>
  <si>
    <t>年</t>
  </si>
  <si>
    <t>2025年12月30日前完成</t>
  </si>
  <si>
    <t>效益指标</t>
  </si>
  <si>
    <t>生态效益</t>
  </si>
  <si>
    <t>城市空气质量优良天数比例</t>
  </si>
  <si>
    <t>95</t>
  </si>
  <si>
    <t>每年华宁县城市空气质量 优良天数</t>
  </si>
  <si>
    <t>满意度指标</t>
  </si>
  <si>
    <t>服务对象满意度</t>
  </si>
  <si>
    <t>监督检查对象满意度</t>
  </si>
  <si>
    <t>80</t>
  </si>
  <si>
    <t>每年监督检查对象满意程度</t>
  </si>
  <si>
    <t>预算06表</t>
  </si>
  <si>
    <t>2025年部门政府性基金预算支出预算表</t>
  </si>
  <si>
    <t>单位:元</t>
  </si>
  <si>
    <t>政府性基金预算支出</t>
  </si>
  <si>
    <t>注：本单位没有政府性基金预算，此表为空。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</si>
  <si>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</si>
  <si>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</si>
  <si>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</si>
  <si>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</si>
  <si>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</si>
  <si>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</si>
  <si>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</si>
  <si>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</si>
  <si>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</si>
  <si>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</si>
  <si>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</si>
  <si>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</si>
  <si>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A4复印纸及其他办公用品</t>
  </si>
  <si>
    <t>批</t>
  </si>
  <si>
    <t>车辆燃油及运行维护费</t>
  </si>
  <si>
    <t>车辆保险</t>
  </si>
  <si>
    <t>预算08表</t>
  </si>
  <si>
    <t>2025年部门政府购买服务预算表</t>
  </si>
  <si>
    <t>政府购买服务项目</t>
  </si>
  <si>
    <t>政府购买服务目录</t>
  </si>
  <si>
    <t>注：本单位没有部门政府购买服务预算，此表为空。</t>
  </si>
  <si>
    <t>预算09-1表</t>
  </si>
  <si>
    <t>2025年对下转移支付预算表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</si>
  <si>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</si>
  <si>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</si>
  <si>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</si>
  <si>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</si>
  <si>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</si>
  <si>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</si>
  <si>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</si>
  <si>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</si>
  <si>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</si>
  <si>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</si>
  <si>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</si>
  <si>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</si>
  <si>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</si>
  <si>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注：本单位无对下转移支付项目，此表为空。</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</si>
  <si>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</si>
  <si>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</si>
  <si>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</si>
  <si>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</si>
  <si>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</si>
  <si>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</si>
  <si>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</si>
  <si>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</si>
  <si>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</si>
  <si>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</si>
  <si>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</si>
  <si>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设备</t>
  </si>
  <si>
    <t>A02010105 台式计算机</t>
  </si>
  <si>
    <t>台式机</t>
  </si>
  <si>
    <t>台</t>
  </si>
  <si>
    <t>预算11表</t>
  </si>
  <si>
    <t>2025年上级补助项目支出预算表</t>
  </si>
  <si>
    <t>上级补助</t>
  </si>
  <si>
    <t>注：本单位无上级补助项目支出，此表为空。</t>
  </si>
  <si>
    <t>预算12表</t>
  </si>
  <si>
    <t>2025年部门项目支出中期规划预算表</t>
  </si>
  <si>
    <t>项目级次</t>
  </si>
  <si>
    <t>2025年</t>
  </si>
  <si>
    <t>2026年</t>
  </si>
  <si>
    <t>2027年</t>
  </si>
  <si>
    <t>313 事业发展类</t>
  </si>
  <si>
    <t>本级</t>
  </si>
  <si>
    <t/>
  </si>
</sst>
</file>

<file path=xl/styles.xml><?xml version="1.0" encoding="utf-8"?>
<styleSheet xmlns="http://schemas.openxmlformats.org/spreadsheetml/2006/main">
  <numFmts count="9">
    <numFmt numFmtId="176" formatCode="#,##0.00;\-#,##0.00;;@"/>
    <numFmt numFmtId="44" formatCode="_ &quot;￥&quot;* #,##0.00_ ;_ &quot;￥&quot;* \-#,##0.00_ ;_ &quot;￥&quot;* &quot;-&quot;??_ ;_ @_ "/>
    <numFmt numFmtId="41" formatCode="_ * #,##0_ ;_ * \-#,##0_ ;_ * &quot;-&quot;_ ;_ @_ "/>
    <numFmt numFmtId="42" formatCode="_ &quot;￥&quot;* #,##0_ ;_ &quot;￥&quot;* \-#,##0_ ;_ &quot;￥&quot;* &quot;-&quot;_ ;_ @_ "/>
    <numFmt numFmtId="177" formatCode="yyyy\-mm\-dd"/>
    <numFmt numFmtId="178" formatCode="yyyy\-mm\-dd\ hh:mm:ss"/>
    <numFmt numFmtId="43" formatCode="_ * #,##0.00_ ;_ * \-#,##0.00_ ;_ * &quot;-&quot;??_ ;_ @_ "/>
    <numFmt numFmtId="179" formatCode="#,##0;\-#,##0;;@"/>
    <numFmt numFmtId="180" formatCode="hh:mm:ss"/>
  </numFmts>
  <fonts count="46">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10"/>
      <name val="宋体"/>
      <charset val="1"/>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11"/>
      <name val="宋体"/>
      <charset val="1"/>
    </font>
    <font>
      <sz val="12"/>
      <name val="宋体"/>
      <charset val="1"/>
    </font>
    <font>
      <sz val="9"/>
      <name val="SimSun"/>
      <charset val="134"/>
    </font>
    <font>
      <b/>
      <sz val="9"/>
      <name val="宋体"/>
      <charset val="134"/>
    </font>
    <font>
      <b/>
      <sz val="23.5"/>
      <name val="宋体"/>
      <charset val="134"/>
    </font>
    <font>
      <sz val="11"/>
      <color theme="1"/>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9"/>
      <name val="Microsoft YaHei UI"/>
      <charset val="1"/>
    </font>
    <font>
      <sz val="11"/>
      <color rgb="FF9C6500"/>
      <name val="宋体"/>
      <charset val="0"/>
      <scheme val="minor"/>
    </font>
    <font>
      <sz val="11"/>
      <color rgb="FF006100"/>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b/>
      <sz val="11"/>
      <color theme="1"/>
      <name val="宋体"/>
      <charset val="0"/>
      <scheme val="minor"/>
    </font>
    <font>
      <b/>
      <sz val="15"/>
      <color theme="3"/>
      <name val="宋体"/>
      <charset val="134"/>
      <scheme val="minor"/>
    </font>
  </fonts>
  <fills count="33">
    <fill>
      <patternFill patternType="none"/>
    </fill>
    <fill>
      <patternFill patternType="gray125"/>
    </fill>
    <fill>
      <patternFill patternType="solid">
        <fgColor theme="5"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theme="9"/>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rgb="FFFFFFCC"/>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8">
    <xf numFmtId="0" fontId="0" fillId="0" borderId="0">
      <alignment vertical="top"/>
    </xf>
    <xf numFmtId="42" fontId="20" fillId="0" borderId="0" applyFont="0" applyFill="0" applyBorder="0" applyAlignment="0" applyProtection="0">
      <alignment vertical="center"/>
    </xf>
    <xf numFmtId="0" fontId="26" fillId="21" borderId="0" applyNumberFormat="0" applyBorder="0" applyAlignment="0" applyProtection="0">
      <alignment vertical="center"/>
    </xf>
    <xf numFmtId="0" fontId="41" fillId="22" borderId="17"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178" fontId="12" fillId="0" borderId="7">
      <alignment horizontal="right" vertical="center"/>
    </xf>
    <xf numFmtId="0" fontId="26" fillId="9" borderId="0" applyNumberFormat="0" applyBorder="0" applyAlignment="0" applyProtection="0">
      <alignment vertical="center"/>
    </xf>
    <xf numFmtId="0" fontId="30" fillId="6" borderId="0" applyNumberFormat="0" applyBorder="0" applyAlignment="0" applyProtection="0">
      <alignment vertical="center"/>
    </xf>
    <xf numFmtId="43" fontId="20" fillId="0" borderId="0" applyFont="0" applyFill="0" applyBorder="0" applyAlignment="0" applyProtection="0">
      <alignment vertical="center"/>
    </xf>
    <xf numFmtId="0" fontId="27" fillId="17" borderId="0" applyNumberFormat="0" applyBorder="0" applyAlignment="0" applyProtection="0">
      <alignment vertical="center"/>
    </xf>
    <xf numFmtId="0" fontId="40" fillId="0" borderId="0" applyNumberFormat="0" applyFill="0" applyBorder="0" applyAlignment="0" applyProtection="0">
      <alignment vertical="center"/>
    </xf>
    <xf numFmtId="9" fontId="20" fillId="0" borderId="0" applyFont="0" applyFill="0" applyBorder="0" applyAlignment="0" applyProtection="0">
      <alignment vertical="center"/>
    </xf>
    <xf numFmtId="177" fontId="12" fillId="0" borderId="7">
      <alignment horizontal="right" vertical="center"/>
    </xf>
    <xf numFmtId="0" fontId="34" fillId="0" borderId="0" applyNumberFormat="0" applyFill="0" applyBorder="0" applyAlignment="0" applyProtection="0">
      <alignment vertical="center"/>
    </xf>
    <xf numFmtId="0" fontId="20" fillId="32" borderId="23" applyNumberFormat="0" applyFont="0" applyAlignment="0" applyProtection="0">
      <alignment vertical="center"/>
    </xf>
    <xf numFmtId="0" fontId="27" fillId="5" borderId="0" applyNumberFormat="0" applyBorder="0" applyAlignment="0" applyProtection="0">
      <alignment vertical="center"/>
    </xf>
    <xf numFmtId="0" fontId="3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5" fillId="0" borderId="16" applyNumberFormat="0" applyFill="0" applyAlignment="0" applyProtection="0">
      <alignment vertical="center"/>
    </xf>
    <xf numFmtId="0" fontId="28" fillId="0" borderId="16" applyNumberFormat="0" applyFill="0" applyAlignment="0" applyProtection="0">
      <alignment vertical="center"/>
    </xf>
    <xf numFmtId="0" fontId="27" fillId="28" borderId="0" applyNumberFormat="0" applyBorder="0" applyAlignment="0" applyProtection="0">
      <alignment vertical="center"/>
    </xf>
    <xf numFmtId="0" fontId="33" fillId="0" borderId="19" applyNumberFormat="0" applyFill="0" applyAlignment="0" applyProtection="0">
      <alignment vertical="center"/>
    </xf>
    <xf numFmtId="0" fontId="27" fillId="4" borderId="0" applyNumberFormat="0" applyBorder="0" applyAlignment="0" applyProtection="0">
      <alignment vertical="center"/>
    </xf>
    <xf numFmtId="0" fontId="43" fillId="8" borderId="21" applyNumberFormat="0" applyAlignment="0" applyProtection="0">
      <alignment vertical="center"/>
    </xf>
    <xf numFmtId="0" fontId="31" fillId="8" borderId="17" applyNumberFormat="0" applyAlignment="0" applyProtection="0">
      <alignment vertical="center"/>
    </xf>
    <xf numFmtId="0" fontId="38" fillId="16" borderId="18" applyNumberFormat="0" applyAlignment="0" applyProtection="0">
      <alignment vertical="center"/>
    </xf>
    <xf numFmtId="0" fontId="26" fillId="27" borderId="0" applyNumberFormat="0" applyBorder="0" applyAlignment="0" applyProtection="0">
      <alignment vertical="center"/>
    </xf>
    <xf numFmtId="0" fontId="27" fillId="14" borderId="0" applyNumberFormat="0" applyBorder="0" applyAlignment="0" applyProtection="0">
      <alignment vertical="center"/>
    </xf>
    <xf numFmtId="0" fontId="42" fillId="0" borderId="20" applyNumberFormat="0" applyFill="0" applyAlignment="0" applyProtection="0">
      <alignment vertical="center"/>
    </xf>
    <xf numFmtId="0" fontId="44" fillId="0" borderId="22" applyNumberFormat="0" applyFill="0" applyAlignment="0" applyProtection="0">
      <alignment vertical="center"/>
    </xf>
    <xf numFmtId="0" fontId="37" fillId="13" borderId="0" applyNumberFormat="0" applyBorder="0" applyAlignment="0" applyProtection="0">
      <alignment vertical="center"/>
    </xf>
    <xf numFmtId="0" fontId="36" fillId="12" borderId="0" applyNumberFormat="0" applyBorder="0" applyAlignment="0" applyProtection="0">
      <alignment vertical="center"/>
    </xf>
    <xf numFmtId="10" fontId="12" fillId="0" borderId="7">
      <alignment horizontal="right" vertical="center"/>
    </xf>
    <xf numFmtId="0" fontId="26" fillId="25" borderId="0" applyNumberFormat="0" applyBorder="0" applyAlignment="0" applyProtection="0">
      <alignment vertical="center"/>
    </xf>
    <xf numFmtId="0" fontId="27" fillId="3" borderId="0" applyNumberFormat="0" applyBorder="0" applyAlignment="0" applyProtection="0">
      <alignment vertical="center"/>
    </xf>
    <xf numFmtId="0" fontId="26" fillId="24" borderId="0" applyNumberFormat="0" applyBorder="0" applyAlignment="0" applyProtection="0">
      <alignment vertical="center"/>
    </xf>
    <xf numFmtId="0" fontId="26" fillId="20" borderId="0" applyNumberFormat="0" applyBorder="0" applyAlignment="0" applyProtection="0">
      <alignment vertical="center"/>
    </xf>
    <xf numFmtId="0" fontId="26" fillId="2" borderId="0" applyNumberFormat="0" applyBorder="0" applyAlignment="0" applyProtection="0">
      <alignment vertical="center"/>
    </xf>
    <xf numFmtId="0" fontId="26" fillId="23" borderId="0" applyNumberFormat="0" applyBorder="0" applyAlignment="0" applyProtection="0">
      <alignment vertical="center"/>
    </xf>
    <xf numFmtId="0" fontId="27" fillId="31" borderId="0" applyNumberFormat="0" applyBorder="0" applyAlignment="0" applyProtection="0">
      <alignment vertical="center"/>
    </xf>
    <xf numFmtId="0" fontId="27" fillId="11" borderId="0" applyNumberFormat="0" applyBorder="0" applyAlignment="0" applyProtection="0">
      <alignment vertical="center"/>
    </xf>
    <xf numFmtId="0" fontId="26" fillId="19" borderId="0" applyNumberFormat="0" applyBorder="0" applyAlignment="0" applyProtection="0">
      <alignment vertical="center"/>
    </xf>
    <xf numFmtId="0" fontId="26" fillId="30" borderId="0" applyNumberFormat="0" applyBorder="0" applyAlignment="0" applyProtection="0">
      <alignment vertical="center"/>
    </xf>
    <xf numFmtId="0" fontId="27" fillId="26" borderId="0" applyNumberFormat="0" applyBorder="0" applyAlignment="0" applyProtection="0">
      <alignment vertical="center"/>
    </xf>
    <xf numFmtId="0" fontId="26" fillId="29" borderId="0" applyNumberFormat="0" applyBorder="0" applyAlignment="0" applyProtection="0">
      <alignment vertical="center"/>
    </xf>
    <xf numFmtId="0" fontId="27" fillId="7" borderId="0" applyNumberFormat="0" applyBorder="0" applyAlignment="0" applyProtection="0">
      <alignment vertical="center"/>
    </xf>
    <xf numFmtId="0" fontId="27" fillId="15" borderId="0" applyNumberFormat="0" applyBorder="0" applyAlignment="0" applyProtection="0">
      <alignment vertical="center"/>
    </xf>
    <xf numFmtId="0" fontId="26" fillId="10" borderId="0" applyNumberFormat="0" applyBorder="0" applyAlignment="0" applyProtection="0">
      <alignment vertical="center"/>
    </xf>
    <xf numFmtId="0" fontId="27" fillId="18" borderId="0" applyNumberFormat="0" applyBorder="0" applyAlignment="0" applyProtection="0">
      <alignment vertical="center"/>
    </xf>
    <xf numFmtId="176" fontId="12" fillId="0" borderId="7">
      <alignment horizontal="right" vertical="center"/>
    </xf>
    <xf numFmtId="49" fontId="12" fillId="0" borderId="7">
      <alignment horizontal="left" vertical="center" wrapText="1"/>
    </xf>
    <xf numFmtId="176" fontId="12" fillId="0" borderId="7">
      <alignment horizontal="right" vertical="center"/>
    </xf>
    <xf numFmtId="180" fontId="12" fillId="0" borderId="7">
      <alignment horizontal="right" vertical="center"/>
    </xf>
    <xf numFmtId="179" fontId="12" fillId="0" borderId="7">
      <alignment horizontal="right" vertical="center"/>
    </xf>
    <xf numFmtId="0" fontId="35" fillId="0" borderId="0">
      <alignment vertical="top"/>
      <protection locked="0"/>
    </xf>
  </cellStyleXfs>
  <cellXfs count="183">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3" applyNumberFormat="1" applyFont="1" applyBorder="1">
      <alignment horizontal="left" vertical="center" wrapText="1"/>
    </xf>
    <xf numFmtId="176" fontId="7" fillId="0" borderId="7" xfId="0" applyNumberFormat="1" applyFont="1" applyBorder="1" applyAlignment="1">
      <alignment horizontal="right" vertical="center"/>
    </xf>
    <xf numFmtId="49" fontId="6" fillId="0" borderId="7" xfId="0" applyNumberFormat="1"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1" fillId="0" borderId="0" xfId="57" applyFont="1" applyFill="1" applyBorder="1" applyAlignment="1" applyProtection="1"/>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2" fillId="0" borderId="0" xfId="53" applyNumberFormat="1" applyFont="1" applyBorder="1" applyAlignment="1">
      <alignment horizontal="right" vertical="center" wrapText="1"/>
    </xf>
    <xf numFmtId="49" fontId="13" fillId="0" borderId="0" xfId="53" applyNumberFormat="1" applyFont="1" applyBorder="1" applyAlignment="1">
      <alignment horizontal="center" vertical="center" wrapText="1"/>
    </xf>
    <xf numFmtId="49" fontId="12" fillId="0" borderId="0" xfId="53" applyNumberFormat="1" applyFont="1" applyBorder="1">
      <alignment horizontal="left" vertical="center" wrapText="1"/>
    </xf>
    <xf numFmtId="49" fontId="14" fillId="0" borderId="7"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49" fontId="12" fillId="0" borderId="7" xfId="0" applyNumberFormat="1" applyFont="1" applyBorder="1" applyAlignment="1">
      <alignment horizontal="left" vertical="center" wrapText="1"/>
    </xf>
    <xf numFmtId="49" fontId="12" fillId="0" borderId="7" xfId="0" applyNumberFormat="1" applyFont="1" applyBorder="1" applyAlignment="1">
      <alignment horizontal="center" vertical="center" wrapText="1"/>
    </xf>
    <xf numFmtId="179" fontId="12" fillId="0" borderId="7" xfId="0" applyNumberFormat="1" applyFont="1" applyBorder="1" applyAlignment="1">
      <alignment horizontal="right" vertical="center" wrapText="1"/>
    </xf>
    <xf numFmtId="176" fontId="12" fillId="0" borderId="7" xfId="0" applyNumberFormat="1" applyFont="1" applyBorder="1" applyAlignment="1">
      <alignment horizontal="right" vertical="center" wrapText="1"/>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49" fontId="7" fillId="0" borderId="7" xfId="53" applyNumberFormat="1" applyFont="1" applyBorder="1">
      <alignment horizontal="left"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8"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9"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11" fillId="0" borderId="0" xfId="57" applyFont="1" applyFill="1" applyAlignment="1" applyProtection="1">
      <alignment horizontal="left"/>
    </xf>
    <xf numFmtId="0" fontId="19" fillId="0" borderId="0" xfId="0" applyFont="1" applyBorder="1" applyAlignment="1" applyProtection="1">
      <alignment horizontal="right" vertical="center"/>
      <protection locked="0"/>
    </xf>
    <xf numFmtId="0" fontId="19"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176" fontId="3" fillId="0" borderId="7" xfId="0" applyNumberFormat="1" applyFont="1" applyBorder="1" applyAlignment="1">
      <alignment horizontal="right" vertical="center"/>
    </xf>
    <xf numFmtId="0" fontId="3" fillId="0" borderId="11" xfId="0" applyFont="1" applyBorder="1" applyAlignment="1">
      <alignment horizontal="center" vertical="center" wrapText="1"/>
    </xf>
    <xf numFmtId="179"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20"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6" fontId="7" fillId="0" borderId="7" xfId="54"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8" fillId="0" borderId="0" xfId="0" applyFont="1" applyBorder="1" applyAlignment="1">
      <alignment horizontal="center" vertical="center"/>
    </xf>
    <xf numFmtId="49" fontId="7" fillId="0" borderId="7" xfId="53" applyNumberFormat="1" applyFont="1" applyBorder="1" applyAlignment="1">
      <alignment horizontal="center" vertical="center" wrapText="1"/>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0" fontId="0" fillId="0" borderId="0" xfId="0" applyFont="1" applyBorder="1">
      <alignment vertical="top"/>
    </xf>
    <xf numFmtId="49" fontId="14" fillId="0" borderId="14" xfId="53" applyNumberFormat="1" applyFont="1" applyBorder="1" applyAlignment="1">
      <alignment horizontal="center" vertical="center" wrapText="1"/>
    </xf>
    <xf numFmtId="49" fontId="14" fillId="0" borderId="15" xfId="53" applyNumberFormat="1" applyFont="1" applyBorder="1" applyAlignment="1">
      <alignment horizontal="center" vertical="center" wrapText="1"/>
    </xf>
    <xf numFmtId="49" fontId="12" fillId="0" borderId="14" xfId="53" applyNumberFormat="1" applyFont="1" applyBorder="1" applyAlignment="1">
      <alignment horizontal="center" vertical="center" wrapText="1"/>
    </xf>
    <xf numFmtId="49" fontId="12" fillId="0" borderId="11" xfId="53" applyNumberFormat="1" applyFont="1" applyBorder="1" applyAlignment="1">
      <alignment horizontal="center" vertical="center" wrapText="1"/>
    </xf>
    <xf numFmtId="49" fontId="12" fillId="0" borderId="6" xfId="53" applyNumberFormat="1" applyFont="1" applyBorder="1" applyAlignment="1">
      <alignment horizontal="center" vertical="center" wrapText="1"/>
    </xf>
    <xf numFmtId="0" fontId="0" fillId="0" borderId="14" xfId="0" applyFont="1" applyBorder="1">
      <alignment vertical="top"/>
    </xf>
    <xf numFmtId="49" fontId="12" fillId="0" borderId="7" xfId="53" applyNumberFormat="1" applyFont="1" applyBorder="1">
      <alignment horizontal="left" vertical="center" wrapText="1"/>
    </xf>
    <xf numFmtId="176" fontId="12" fillId="0" borderId="7" xfId="53" applyNumberFormat="1" applyFont="1" applyBorder="1" applyAlignment="1">
      <alignment horizontal="right" vertical="center" wrapText="1"/>
    </xf>
    <xf numFmtId="49" fontId="12" fillId="0" borderId="4" xfId="53" applyNumberFormat="1" applyFont="1" applyBorder="1">
      <alignment horizontal="left" vertical="center" wrapText="1"/>
    </xf>
    <xf numFmtId="49" fontId="12" fillId="0" borderId="14" xfId="53" applyNumberFormat="1" applyFont="1" applyBorder="1">
      <alignment horizontal="left" vertical="center" wrapText="1"/>
    </xf>
    <xf numFmtId="49" fontId="12" fillId="0" borderId="6" xfId="53" applyNumberFormat="1" applyFont="1" applyBorder="1">
      <alignment horizontal="left" vertical="center" wrapText="1"/>
    </xf>
    <xf numFmtId="49" fontId="12" fillId="0" borderId="7" xfId="53" applyNumberFormat="1" applyFont="1" applyBorder="1" applyAlignment="1">
      <alignment horizontal="center" vertical="center" wrapText="1"/>
    </xf>
    <xf numFmtId="179" fontId="12" fillId="0" borderId="14" xfId="56" applyNumberFormat="1" applyFont="1" applyBorder="1" applyAlignment="1">
      <alignment horizontal="center" vertical="center" wrapText="1"/>
    </xf>
    <xf numFmtId="176" fontId="12" fillId="0" borderId="6" xfId="0" applyNumberFormat="1" applyFont="1" applyBorder="1" applyAlignment="1">
      <alignment horizontal="right" vertical="center" wrapText="1"/>
    </xf>
    <xf numFmtId="176" fontId="12" fillId="0" borderId="6" xfId="53" applyNumberFormat="1" applyFont="1" applyBorder="1" applyAlignment="1">
      <alignment horizontal="right" vertical="center" wrapText="1"/>
    </xf>
    <xf numFmtId="0" fontId="21" fillId="0" borderId="0" xfId="57" applyFont="1" applyFill="1" applyBorder="1" applyAlignment="1" applyProtection="1">
      <alignment horizontal="justify" vertical="center" wrapText="1"/>
    </xf>
    <xf numFmtId="0" fontId="22" fillId="0" borderId="0" xfId="57" applyFont="1" applyFill="1" applyBorder="1" applyAlignment="1" applyProtection="1">
      <alignment horizontal="justify" vertical="center" wrapText="1"/>
    </xf>
    <xf numFmtId="49" fontId="23" fillId="0" borderId="0" xfId="53" applyNumberFormat="1" applyFont="1" applyBorder="1" applyAlignment="1">
      <alignment horizontal="right" vertical="center" wrapText="1"/>
    </xf>
    <xf numFmtId="179" fontId="12" fillId="0" borderId="6" xfId="56" applyNumberFormat="1" applyFont="1" applyBorder="1" applyAlignment="1">
      <alignment horizontal="center" vertical="center" wrapText="1"/>
    </xf>
    <xf numFmtId="49" fontId="12" fillId="0" borderId="7" xfId="53" applyNumberFormat="1" applyFont="1" applyBorder="1" applyAlignment="1">
      <alignment horizontal="left" vertical="center" wrapText="1" indent="2"/>
    </xf>
    <xf numFmtId="49" fontId="12" fillId="0" borderId="7" xfId="53" applyNumberFormat="1" applyFont="1" applyBorder="1" applyAlignment="1">
      <alignment horizontal="left" vertical="center" wrapText="1" indent="4"/>
    </xf>
    <xf numFmtId="49" fontId="24" fillId="0" borderId="0" xfId="0" applyNumberFormat="1" applyFont="1" applyBorder="1" applyAlignment="1">
      <alignment horizontal="right" vertical="center" wrapText="1"/>
    </xf>
    <xf numFmtId="49" fontId="13" fillId="0" borderId="0" xfId="0" applyNumberFormat="1" applyFont="1" applyBorder="1" applyAlignment="1">
      <alignment horizontal="center" vertical="center" wrapText="1"/>
    </xf>
    <xf numFmtId="49" fontId="14" fillId="0" borderId="14"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49" fontId="24" fillId="0" borderId="7" xfId="53" applyNumberFormat="1" applyFont="1" applyBorder="1">
      <alignment horizontal="left" vertical="center" wrapText="1"/>
    </xf>
    <xf numFmtId="176" fontId="12" fillId="0" borderId="7" xfId="0" applyNumberFormat="1" applyFont="1" applyBorder="1" applyAlignment="1">
      <alignment horizontal="right" vertical="center"/>
    </xf>
    <xf numFmtId="176" fontId="24" fillId="0" borderId="7" xfId="0" applyNumberFormat="1" applyFont="1" applyBorder="1" applyAlignment="1">
      <alignment horizontal="left" vertical="center"/>
    </xf>
    <xf numFmtId="176" fontId="12" fillId="0" borderId="7" xfId="54" applyNumberFormat="1" applyFont="1" applyBorder="1">
      <alignment horizontal="right" vertical="center"/>
    </xf>
    <xf numFmtId="176" fontId="12" fillId="0" borderId="7" xfId="0" applyNumberFormat="1" applyFont="1" applyBorder="1" applyAlignment="1">
      <alignment horizontal="left" vertical="center"/>
    </xf>
    <xf numFmtId="49" fontId="24" fillId="0" borderId="7" xfId="0" applyNumberFormat="1" applyFont="1" applyBorder="1" applyAlignment="1">
      <alignment horizontal="center" vertical="center" wrapText="1"/>
    </xf>
    <xf numFmtId="49" fontId="25" fillId="0" borderId="0" xfId="0" applyNumberFormat="1" applyFont="1" applyBorder="1" applyAlignment="1">
      <alignment horizontal="center" vertical="center" wrapText="1"/>
    </xf>
    <xf numFmtId="49" fontId="14" fillId="0" borderId="6" xfId="53" applyNumberFormat="1" applyFont="1" applyBorder="1" applyAlignment="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workbookViewId="0">
      <selection activeCell="C7" sqref="C7"/>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55" t="s">
        <v>0</v>
      </c>
      <c r="B1" s="171"/>
      <c r="C1" s="171"/>
      <c r="D1" s="171"/>
    </row>
    <row r="2" ht="28.5" customHeight="1" spans="1:4">
      <c r="A2" s="181" t="s">
        <v>1</v>
      </c>
      <c r="B2" s="172"/>
      <c r="C2" s="172"/>
      <c r="D2" s="172"/>
    </row>
    <row r="3" ht="18.75" customHeight="1" spans="1:4">
      <c r="A3" s="57" t="str">
        <f>"单位名称："&amp;"玉溪市生态环境局华宁分局"</f>
        <v>单位名称：玉溪市生态环境局华宁分局</v>
      </c>
      <c r="B3" s="57"/>
      <c r="C3" s="57"/>
      <c r="D3" s="55" t="s">
        <v>2</v>
      </c>
    </row>
    <row r="4" ht="18.75" customHeight="1" spans="1:4">
      <c r="A4" s="150" t="s">
        <v>3</v>
      </c>
      <c r="B4" s="150"/>
      <c r="C4" s="150" t="s">
        <v>4</v>
      </c>
      <c r="D4" s="150"/>
    </row>
    <row r="5" ht="18.75" customHeight="1" spans="1:4">
      <c r="A5" s="182" t="s">
        <v>5</v>
      </c>
      <c r="B5" s="182" t="s">
        <v>6</v>
      </c>
      <c r="C5" s="182" t="s">
        <v>7</v>
      </c>
      <c r="D5" s="182" t="s">
        <v>6</v>
      </c>
    </row>
    <row r="6" ht="18.75" customHeight="1" spans="1:4">
      <c r="A6" s="156" t="s">
        <v>8</v>
      </c>
      <c r="B6" s="178">
        <v>6442221</v>
      </c>
      <c r="C6" s="179" t="str">
        <f>"一"&amp;"、"&amp;"社会保障和就业支出"</f>
        <v>一、社会保障和就业支出</v>
      </c>
      <c r="D6" s="178">
        <v>524316.32</v>
      </c>
    </row>
    <row r="7" ht="18.75" customHeight="1" spans="1:4">
      <c r="A7" s="156" t="s">
        <v>9</v>
      </c>
      <c r="B7" s="178"/>
      <c r="C7" s="179" t="str">
        <f>"二"&amp;"、"&amp;"卫生健康支出"</f>
        <v>二、卫生健康支出</v>
      </c>
      <c r="D7" s="178">
        <v>395560.9</v>
      </c>
    </row>
    <row r="8" ht="18.75" customHeight="1" spans="1:4">
      <c r="A8" s="156" t="s">
        <v>10</v>
      </c>
      <c r="B8" s="178"/>
      <c r="C8" s="179" t="str">
        <f>"三"&amp;"、"&amp;"节能环保支出"</f>
        <v>三、节能环保支出</v>
      </c>
      <c r="D8" s="178">
        <v>14583491.78</v>
      </c>
    </row>
    <row r="9" ht="18.75" customHeight="1" spans="1:4">
      <c r="A9" s="156" t="s">
        <v>11</v>
      </c>
      <c r="B9" s="178"/>
      <c r="C9" s="179" t="str">
        <f>"四"&amp;"、"&amp;"住房保障支出"</f>
        <v>四、住房保障支出</v>
      </c>
      <c r="D9" s="178">
        <v>468852</v>
      </c>
    </row>
    <row r="10" ht="18.75" customHeight="1" spans="1:4">
      <c r="A10" s="156" t="s">
        <v>12</v>
      </c>
      <c r="B10" s="178"/>
      <c r="C10" s="156"/>
      <c r="D10" s="156"/>
    </row>
    <row r="11" ht="18.75" customHeight="1" spans="1:4">
      <c r="A11" s="156" t="s">
        <v>13</v>
      </c>
      <c r="B11" s="178"/>
      <c r="C11" s="156"/>
      <c r="D11" s="156"/>
    </row>
    <row r="12" ht="18.75" customHeight="1" spans="1:4">
      <c r="A12" s="156" t="s">
        <v>14</v>
      </c>
      <c r="B12" s="178"/>
      <c r="C12" s="156"/>
      <c r="D12" s="156"/>
    </row>
    <row r="13" ht="18.75" customHeight="1" spans="1:4">
      <c r="A13" s="156" t="s">
        <v>15</v>
      </c>
      <c r="B13" s="178"/>
      <c r="C13" s="156"/>
      <c r="D13" s="156"/>
    </row>
    <row r="14" ht="18.75" customHeight="1" spans="1:4">
      <c r="A14" s="156" t="s">
        <v>16</v>
      </c>
      <c r="B14" s="178"/>
      <c r="C14" s="156"/>
      <c r="D14" s="156"/>
    </row>
    <row r="15" ht="18.75" customHeight="1" spans="1:4">
      <c r="A15" s="156" t="s">
        <v>17</v>
      </c>
      <c r="B15" s="178"/>
      <c r="C15" s="156"/>
      <c r="D15" s="156"/>
    </row>
    <row r="16" ht="18.75" customHeight="1" spans="1:4">
      <c r="A16" s="180" t="s">
        <v>18</v>
      </c>
      <c r="B16" s="178">
        <v>6442221</v>
      </c>
      <c r="C16" s="180" t="s">
        <v>19</v>
      </c>
      <c r="D16" s="178">
        <v>15972221</v>
      </c>
    </row>
    <row r="17" ht="18.75" customHeight="1" spans="1:4">
      <c r="A17" s="175" t="s">
        <v>20</v>
      </c>
      <c r="B17" s="156"/>
      <c r="C17" s="175" t="s">
        <v>21</v>
      </c>
      <c r="D17" s="156"/>
    </row>
    <row r="18" ht="18.75" customHeight="1" spans="1:4">
      <c r="A18" s="60" t="s">
        <v>22</v>
      </c>
      <c r="B18" s="178">
        <v>9530000</v>
      </c>
      <c r="C18" s="60" t="s">
        <v>22</v>
      </c>
      <c r="D18" s="178"/>
    </row>
    <row r="19" ht="18.75" customHeight="1" spans="1:4">
      <c r="A19" s="60" t="s">
        <v>23</v>
      </c>
      <c r="B19" s="178"/>
      <c r="C19" s="60" t="s">
        <v>23</v>
      </c>
      <c r="D19" s="178"/>
    </row>
    <row r="20" ht="18.75" customHeight="1" spans="1:4">
      <c r="A20" s="180" t="s">
        <v>24</v>
      </c>
      <c r="B20" s="178">
        <v>15972221</v>
      </c>
      <c r="C20" s="180" t="s">
        <v>25</v>
      </c>
      <c r="D20" s="178">
        <v>15972221</v>
      </c>
    </row>
  </sheetData>
  <mergeCells count="5">
    <mergeCell ref="A1:D1"/>
    <mergeCell ref="A2:D2"/>
    <mergeCell ref="A3:C3"/>
    <mergeCell ref="A4:B4"/>
    <mergeCell ref="C4:D4"/>
  </mergeCells>
  <pageMargins left="0.751388888888889" right="0.751388888888889" top="1" bottom="1" header="0.5" footer="0.5"/>
  <pageSetup paperSize="9" scale="72" pageOrder="overThenDown"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A9" sqref="$A9:$XFD9"/>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2"/>
      <c r="F1" s="133" t="s">
        <v>293</v>
      </c>
    </row>
    <row r="2" ht="28.5" customHeight="1" spans="1:6">
      <c r="A2" s="31" t="s">
        <v>294</v>
      </c>
      <c r="B2" s="31"/>
      <c r="C2" s="31"/>
      <c r="D2" s="31"/>
      <c r="E2" s="31"/>
      <c r="F2" s="31"/>
    </row>
    <row r="3" ht="15" customHeight="1" spans="1:6">
      <c r="A3" s="134" t="str">
        <f>"单位名称："&amp;"玉溪市生态环境局华宁分局"</f>
        <v>单位名称：玉溪市生态环境局华宁分局</v>
      </c>
      <c r="B3" s="135"/>
      <c r="C3" s="135"/>
      <c r="D3" s="74"/>
      <c r="E3" s="74"/>
      <c r="F3" s="136" t="s">
        <v>295</v>
      </c>
    </row>
    <row r="4" ht="18.75" customHeight="1" spans="1:6">
      <c r="A4" s="33" t="s">
        <v>128</v>
      </c>
      <c r="B4" s="33" t="s">
        <v>67</v>
      </c>
      <c r="C4" s="33" t="s">
        <v>68</v>
      </c>
      <c r="D4" s="34" t="s">
        <v>296</v>
      </c>
      <c r="E4" s="41"/>
      <c r="F4" s="41"/>
    </row>
    <row r="5" ht="30" customHeight="1" spans="1:6">
      <c r="A5" s="40"/>
      <c r="B5" s="40"/>
      <c r="C5" s="40"/>
      <c r="D5" s="34" t="s">
        <v>30</v>
      </c>
      <c r="E5" s="41" t="s">
        <v>71</v>
      </c>
      <c r="F5" s="41" t="s">
        <v>72</v>
      </c>
    </row>
    <row r="6" ht="16.5" customHeight="1" spans="1:6">
      <c r="A6" s="41">
        <v>1</v>
      </c>
      <c r="B6" s="41">
        <v>2</v>
      </c>
      <c r="C6" s="41">
        <v>3</v>
      </c>
      <c r="D6" s="41">
        <v>4</v>
      </c>
      <c r="E6" s="41">
        <v>5</v>
      </c>
      <c r="F6" s="41">
        <v>6</v>
      </c>
    </row>
    <row r="7" ht="20.25" customHeight="1" spans="1:6">
      <c r="A7" s="42"/>
      <c r="B7" s="42"/>
      <c r="C7" s="42"/>
      <c r="D7" s="24"/>
      <c r="E7" s="137"/>
      <c r="F7" s="137"/>
    </row>
    <row r="8" ht="17.25" customHeight="1" spans="1:6">
      <c r="A8" s="138" t="s">
        <v>246</v>
      </c>
      <c r="B8" s="139"/>
      <c r="C8" s="139" t="s">
        <v>246</v>
      </c>
      <c r="D8" s="137"/>
      <c r="E8" s="137"/>
      <c r="F8" s="137"/>
    </row>
    <row r="9" customHeight="1" spans="1:6">
      <c r="A9" s="99" t="s">
        <v>297</v>
      </c>
      <c r="B9" s="99"/>
      <c r="C9" s="99"/>
      <c r="D9" s="99"/>
      <c r="E9" s="99"/>
      <c r="F9" s="99"/>
    </row>
  </sheetData>
  <mergeCells count="8">
    <mergeCell ref="A2:F2"/>
    <mergeCell ref="A3:E3"/>
    <mergeCell ref="D4:F4"/>
    <mergeCell ref="A8:C8"/>
    <mergeCell ref="A9:F9"/>
    <mergeCell ref="A4:A5"/>
    <mergeCell ref="B4:B5"/>
    <mergeCell ref="C4:C5"/>
  </mergeCells>
  <pageMargins left="0.75" right="0.75" top="1" bottom="1" header="0.5" footer="0.5"/>
  <pageSetup paperSize="9" scale="46"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4"/>
  <sheetViews>
    <sheetView showZeros="0" workbookViewId="0">
      <selection activeCell="F17" sqref="F17"/>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29" t="s">
        <v>298</v>
      </c>
      <c r="B1" s="29"/>
      <c r="C1" s="29"/>
      <c r="D1" s="29"/>
      <c r="E1" s="29"/>
      <c r="F1" s="29"/>
      <c r="G1" s="29"/>
      <c r="H1" s="29"/>
      <c r="I1" s="29"/>
      <c r="J1" s="29"/>
      <c r="K1" s="29"/>
      <c r="L1" s="29"/>
      <c r="M1" s="29"/>
      <c r="N1" s="29"/>
      <c r="O1" s="49"/>
      <c r="P1" s="49"/>
      <c r="Q1" s="29"/>
    </row>
    <row r="2" ht="27.75" customHeight="1" spans="1:17">
      <c r="A2" s="72" t="s">
        <v>299</v>
      </c>
      <c r="B2" s="31"/>
      <c r="C2" s="31"/>
      <c r="D2" s="31"/>
      <c r="E2" s="31"/>
      <c r="F2" s="31"/>
      <c r="G2" s="31"/>
      <c r="H2" s="31"/>
      <c r="I2" s="31"/>
      <c r="J2" s="31"/>
      <c r="K2" s="102"/>
      <c r="L2" s="31"/>
      <c r="M2" s="31"/>
      <c r="N2" s="31"/>
      <c r="O2" s="102"/>
      <c r="P2" s="102"/>
      <c r="Q2" s="31"/>
    </row>
    <row r="3" ht="18.75" customHeight="1" spans="1:17">
      <c r="A3" s="111" t="str">
        <f>"单位名称："&amp;"玉溪市生态环境局华宁分局"</f>
        <v>单位名称：玉溪市生态环境局华宁分局</v>
      </c>
      <c r="B3" s="7"/>
      <c r="C3" s="7"/>
      <c r="D3" s="7"/>
      <c r="E3" s="7"/>
      <c r="F3" s="7"/>
      <c r="G3" s="7"/>
      <c r="H3" s="7"/>
      <c r="I3" s="7"/>
      <c r="J3" s="7"/>
      <c r="O3" s="78"/>
      <c r="P3" s="78"/>
      <c r="Q3" s="130" t="s">
        <v>2</v>
      </c>
    </row>
    <row r="4" ht="15.75" customHeight="1" spans="1:17">
      <c r="A4" s="33" t="s">
        <v>300</v>
      </c>
      <c r="B4" s="112" t="s">
        <v>301</v>
      </c>
      <c r="C4" s="112" t="s">
        <v>302</v>
      </c>
      <c r="D4" s="112" t="s">
        <v>303</v>
      </c>
      <c r="E4" s="112" t="s">
        <v>304</v>
      </c>
      <c r="F4" s="112" t="s">
        <v>305</v>
      </c>
      <c r="G4" s="113" t="s">
        <v>135</v>
      </c>
      <c r="H4" s="113"/>
      <c r="I4" s="113"/>
      <c r="J4" s="113"/>
      <c r="K4" s="122"/>
      <c r="L4" s="113"/>
      <c r="M4" s="113"/>
      <c r="N4" s="113"/>
      <c r="O4" s="123"/>
      <c r="P4" s="122"/>
      <c r="Q4" s="131"/>
    </row>
    <row r="5" ht="17.25" customHeight="1" spans="1:17">
      <c r="A5" s="36"/>
      <c r="B5" s="114"/>
      <c r="C5" s="114"/>
      <c r="D5" s="114"/>
      <c r="E5" s="114"/>
      <c r="F5" s="114"/>
      <c r="G5" s="114" t="s">
        <v>30</v>
      </c>
      <c r="H5" s="114" t="s">
        <v>33</v>
      </c>
      <c r="I5" s="114" t="s">
        <v>306</v>
      </c>
      <c r="J5" s="114" t="s">
        <v>307</v>
      </c>
      <c r="K5" s="124" t="s">
        <v>308</v>
      </c>
      <c r="L5" s="125" t="s">
        <v>309</v>
      </c>
      <c r="M5" s="125"/>
      <c r="N5" s="125"/>
      <c r="O5" s="126"/>
      <c r="P5" s="127"/>
      <c r="Q5" s="115"/>
    </row>
    <row r="6" ht="54" customHeight="1" spans="1:17">
      <c r="A6" s="39"/>
      <c r="B6" s="115"/>
      <c r="C6" s="115"/>
      <c r="D6" s="115"/>
      <c r="E6" s="115"/>
      <c r="F6" s="115"/>
      <c r="G6" s="115"/>
      <c r="H6" s="115" t="s">
        <v>32</v>
      </c>
      <c r="I6" s="115"/>
      <c r="J6" s="115"/>
      <c r="K6" s="128"/>
      <c r="L6" s="115" t="s">
        <v>32</v>
      </c>
      <c r="M6" s="115" t="s">
        <v>39</v>
      </c>
      <c r="N6" s="115" t="s">
        <v>142</v>
      </c>
      <c r="O6" s="129" t="s">
        <v>41</v>
      </c>
      <c r="P6" s="128" t="s">
        <v>42</v>
      </c>
      <c r="Q6" s="115" t="s">
        <v>43</v>
      </c>
    </row>
    <row r="7" ht="15" customHeight="1" spans="1:17">
      <c r="A7" s="40">
        <v>1</v>
      </c>
      <c r="B7" s="116">
        <v>2</v>
      </c>
      <c r="C7" s="116">
        <v>3</v>
      </c>
      <c r="D7" s="116">
        <v>4</v>
      </c>
      <c r="E7" s="116">
        <v>5</v>
      </c>
      <c r="F7" s="116">
        <v>6</v>
      </c>
      <c r="G7" s="117">
        <v>7</v>
      </c>
      <c r="H7" s="117">
        <v>8</v>
      </c>
      <c r="I7" s="117">
        <v>9</v>
      </c>
      <c r="J7" s="117">
        <v>10</v>
      </c>
      <c r="K7" s="117">
        <v>11</v>
      </c>
      <c r="L7" s="117">
        <v>12</v>
      </c>
      <c r="M7" s="117">
        <v>13</v>
      </c>
      <c r="N7" s="117">
        <v>14</v>
      </c>
      <c r="O7" s="117">
        <v>15</v>
      </c>
      <c r="P7" s="117">
        <v>16</v>
      </c>
      <c r="Q7" s="117">
        <v>17</v>
      </c>
    </row>
    <row r="8" ht="21" customHeight="1" spans="1:17">
      <c r="A8" s="94" t="s">
        <v>64</v>
      </c>
      <c r="B8" s="95"/>
      <c r="C8" s="95"/>
      <c r="D8" s="95"/>
      <c r="E8" s="118"/>
      <c r="F8" s="119">
        <v>32600</v>
      </c>
      <c r="G8" s="44">
        <v>32600</v>
      </c>
      <c r="H8" s="44">
        <v>32600</v>
      </c>
      <c r="I8" s="44"/>
      <c r="J8" s="44"/>
      <c r="K8" s="44"/>
      <c r="L8" s="44"/>
      <c r="M8" s="44"/>
      <c r="N8" s="44"/>
      <c r="O8" s="44"/>
      <c r="P8" s="44"/>
      <c r="Q8" s="44"/>
    </row>
    <row r="9" ht="21" customHeight="1" spans="1:17">
      <c r="A9" s="94" t="str">
        <f>"      "&amp;"一般公用经费"</f>
        <v>      一般公用经费</v>
      </c>
      <c r="B9" s="95" t="s">
        <v>310</v>
      </c>
      <c r="C9" s="95" t="str">
        <f>"A05040000"&amp;"  "&amp;"办公用品"</f>
        <v>A05040000  办公用品</v>
      </c>
      <c r="D9" s="120" t="s">
        <v>311</v>
      </c>
      <c r="E9" s="121">
        <v>2</v>
      </c>
      <c r="F9" s="24">
        <v>10000</v>
      </c>
      <c r="G9" s="44">
        <v>10000</v>
      </c>
      <c r="H9" s="44">
        <v>10000</v>
      </c>
      <c r="I9" s="44"/>
      <c r="J9" s="44"/>
      <c r="K9" s="44"/>
      <c r="L9" s="44"/>
      <c r="M9" s="44"/>
      <c r="N9" s="44"/>
      <c r="O9" s="44"/>
      <c r="P9" s="44"/>
      <c r="Q9" s="44"/>
    </row>
    <row r="10" ht="21" customHeight="1" spans="1:17">
      <c r="A10" s="94" t="str">
        <f>"      "&amp;"公车购置及运维费"</f>
        <v>      公车购置及运维费</v>
      </c>
      <c r="B10" s="95" t="s">
        <v>312</v>
      </c>
      <c r="C10" s="95" t="str">
        <f>"C23120300"&amp;"  "&amp;"车辆维修和保养服务"</f>
        <v>C23120300  车辆维修和保养服务</v>
      </c>
      <c r="D10" s="120" t="s">
        <v>265</v>
      </c>
      <c r="E10" s="121">
        <v>1</v>
      </c>
      <c r="F10" s="24">
        <v>8600</v>
      </c>
      <c r="G10" s="44">
        <v>8600</v>
      </c>
      <c r="H10" s="44">
        <v>8600</v>
      </c>
      <c r="I10" s="44"/>
      <c r="J10" s="44"/>
      <c r="K10" s="44"/>
      <c r="L10" s="44"/>
      <c r="M10" s="44"/>
      <c r="N10" s="44"/>
      <c r="O10" s="44"/>
      <c r="P10" s="44"/>
      <c r="Q10" s="44"/>
    </row>
    <row r="11" ht="21" customHeight="1" spans="1:17">
      <c r="A11" s="94" t="str">
        <f>"      "&amp;"公车购置及运维费"</f>
        <v>      公车购置及运维费</v>
      </c>
      <c r="B11" s="95" t="s">
        <v>313</v>
      </c>
      <c r="C11" s="95" t="str">
        <f>"C18040100"&amp;"  "&amp;"商业保险服务"</f>
        <v>C18040100  商业保险服务</v>
      </c>
      <c r="D11" s="120" t="s">
        <v>265</v>
      </c>
      <c r="E11" s="121">
        <v>1</v>
      </c>
      <c r="F11" s="24">
        <v>2800</v>
      </c>
      <c r="G11" s="44">
        <v>2800</v>
      </c>
      <c r="H11" s="44">
        <v>2800</v>
      </c>
      <c r="I11" s="44"/>
      <c r="J11" s="44"/>
      <c r="K11" s="44"/>
      <c r="L11" s="44"/>
      <c r="M11" s="44"/>
      <c r="N11" s="44"/>
      <c r="O11" s="44"/>
      <c r="P11" s="44"/>
      <c r="Q11" s="44"/>
    </row>
    <row r="12" ht="21" customHeight="1" spans="1:17">
      <c r="A12" s="94" t="str">
        <f>"      "&amp;"公车购置及运维费"</f>
        <v>      公车购置及运维费</v>
      </c>
      <c r="B12" s="95" t="s">
        <v>312</v>
      </c>
      <c r="C12" s="95" t="str">
        <f>"C23120300"&amp;"  "&amp;"车辆维修和保养服务"</f>
        <v>C23120300  车辆维修和保养服务</v>
      </c>
      <c r="D12" s="120" t="s">
        <v>265</v>
      </c>
      <c r="E12" s="121">
        <v>1</v>
      </c>
      <c r="F12" s="24">
        <v>10000</v>
      </c>
      <c r="G12" s="44">
        <v>10000</v>
      </c>
      <c r="H12" s="44">
        <v>10000</v>
      </c>
      <c r="I12" s="44"/>
      <c r="J12" s="44"/>
      <c r="K12" s="44"/>
      <c r="L12" s="44"/>
      <c r="M12" s="44"/>
      <c r="N12" s="44"/>
      <c r="O12" s="44"/>
      <c r="P12" s="44"/>
      <c r="Q12" s="44"/>
    </row>
    <row r="13" ht="21" customHeight="1" spans="1:17">
      <c r="A13" s="94" t="str">
        <f>"      "&amp;"公车购置及运维费"</f>
        <v>      公车购置及运维费</v>
      </c>
      <c r="B13" s="95" t="s">
        <v>312</v>
      </c>
      <c r="C13" s="95" t="str">
        <f>"C23120300"&amp;"  "&amp;"车辆维修和保养服务"</f>
        <v>C23120300  车辆维修和保养服务</v>
      </c>
      <c r="D13" s="120" t="s">
        <v>265</v>
      </c>
      <c r="E13" s="121">
        <v>1</v>
      </c>
      <c r="F13" s="24">
        <v>1200</v>
      </c>
      <c r="G13" s="44">
        <v>1200</v>
      </c>
      <c r="H13" s="44">
        <v>1200</v>
      </c>
      <c r="I13" s="44"/>
      <c r="J13" s="44"/>
      <c r="K13" s="44"/>
      <c r="L13" s="44"/>
      <c r="M13" s="44"/>
      <c r="N13" s="44"/>
      <c r="O13" s="44"/>
      <c r="P13" s="44"/>
      <c r="Q13" s="44"/>
    </row>
    <row r="14" ht="21" customHeight="1" spans="1:17">
      <c r="A14" s="96" t="s">
        <v>246</v>
      </c>
      <c r="B14" s="97"/>
      <c r="C14" s="97"/>
      <c r="D14" s="97"/>
      <c r="E14" s="118"/>
      <c r="F14" s="119">
        <v>32600</v>
      </c>
      <c r="G14" s="44">
        <v>32600</v>
      </c>
      <c r="H14" s="44">
        <v>32600</v>
      </c>
      <c r="I14" s="44"/>
      <c r="J14" s="44"/>
      <c r="K14" s="44"/>
      <c r="L14" s="44"/>
      <c r="M14" s="44"/>
      <c r="N14" s="44"/>
      <c r="O14" s="44"/>
      <c r="P14" s="44"/>
      <c r="Q14" s="44"/>
    </row>
  </sheetData>
  <mergeCells count="17">
    <mergeCell ref="A1:Q1"/>
    <mergeCell ref="A2:Q2"/>
    <mergeCell ref="A3:E3"/>
    <mergeCell ref="G4:Q4"/>
    <mergeCell ref="L5:Q5"/>
    <mergeCell ref="A14:E14"/>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33"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selection activeCell="B18" sqref="B18"/>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79" t="s">
        <v>314</v>
      </c>
      <c r="B1" s="79"/>
      <c r="C1" s="79"/>
      <c r="D1" s="79"/>
      <c r="E1" s="79"/>
      <c r="F1" s="79"/>
      <c r="G1" s="79"/>
      <c r="H1" s="80"/>
      <c r="I1" s="79"/>
      <c r="J1" s="79"/>
      <c r="K1" s="79"/>
      <c r="L1" s="100"/>
      <c r="M1" s="80"/>
      <c r="N1" s="101"/>
    </row>
    <row r="2" ht="27.75" customHeight="1" spans="1:14">
      <c r="A2" s="72" t="s">
        <v>315</v>
      </c>
      <c r="B2" s="81"/>
      <c r="C2" s="81"/>
      <c r="D2" s="81"/>
      <c r="E2" s="81"/>
      <c r="F2" s="81"/>
      <c r="G2" s="81"/>
      <c r="H2" s="82"/>
      <c r="I2" s="81"/>
      <c r="J2" s="81"/>
      <c r="K2" s="81"/>
      <c r="L2" s="102"/>
      <c r="M2" s="82"/>
      <c r="N2" s="81"/>
    </row>
    <row r="3" ht="18.75" customHeight="1" spans="1:14">
      <c r="A3" s="73" t="str">
        <f>"单位名称："&amp;"玉溪市生态环境局华宁分局"</f>
        <v>单位名称：玉溪市生态环境局华宁分局</v>
      </c>
      <c r="B3" s="74"/>
      <c r="C3" s="74"/>
      <c r="D3" s="74"/>
      <c r="E3" s="74"/>
      <c r="F3" s="74"/>
      <c r="G3" s="74"/>
      <c r="H3" s="83"/>
      <c r="I3" s="76"/>
      <c r="J3" s="76"/>
      <c r="K3" s="76"/>
      <c r="L3" s="78"/>
      <c r="M3" s="103"/>
      <c r="N3" s="104" t="s">
        <v>2</v>
      </c>
    </row>
    <row r="4" ht="15.75" customHeight="1" spans="1:14">
      <c r="A4" s="84" t="s">
        <v>300</v>
      </c>
      <c r="B4" s="85" t="s">
        <v>316</v>
      </c>
      <c r="C4" s="85" t="s">
        <v>317</v>
      </c>
      <c r="D4" s="86" t="s">
        <v>135</v>
      </c>
      <c r="E4" s="86"/>
      <c r="F4" s="86"/>
      <c r="G4" s="86"/>
      <c r="H4" s="87"/>
      <c r="I4" s="86"/>
      <c r="J4" s="86"/>
      <c r="K4" s="86"/>
      <c r="L4" s="105"/>
      <c r="M4" s="87"/>
      <c r="N4" s="106"/>
    </row>
    <row r="5" ht="17.25" customHeight="1" spans="1:14">
      <c r="A5" s="88"/>
      <c r="B5" s="89"/>
      <c r="C5" s="89"/>
      <c r="D5" s="89" t="s">
        <v>30</v>
      </c>
      <c r="E5" s="89" t="s">
        <v>33</v>
      </c>
      <c r="F5" s="89" t="s">
        <v>306</v>
      </c>
      <c r="G5" s="89" t="s">
        <v>307</v>
      </c>
      <c r="H5" s="90" t="s">
        <v>308</v>
      </c>
      <c r="I5" s="107" t="s">
        <v>309</v>
      </c>
      <c r="J5" s="107"/>
      <c r="K5" s="107"/>
      <c r="L5" s="108"/>
      <c r="M5" s="109"/>
      <c r="N5" s="92"/>
    </row>
    <row r="6" ht="54" customHeight="1" spans="1:14">
      <c r="A6" s="91"/>
      <c r="B6" s="92"/>
      <c r="C6" s="92"/>
      <c r="D6" s="92"/>
      <c r="E6" s="92"/>
      <c r="F6" s="92"/>
      <c r="G6" s="92"/>
      <c r="H6" s="93"/>
      <c r="I6" s="92" t="s">
        <v>32</v>
      </c>
      <c r="J6" s="92" t="s">
        <v>39</v>
      </c>
      <c r="K6" s="92" t="s">
        <v>142</v>
      </c>
      <c r="L6" s="110" t="s">
        <v>41</v>
      </c>
      <c r="M6" s="93" t="s">
        <v>42</v>
      </c>
      <c r="N6" s="92" t="s">
        <v>43</v>
      </c>
    </row>
    <row r="7" ht="15" customHeight="1" spans="1:14">
      <c r="A7" s="91">
        <v>1</v>
      </c>
      <c r="B7" s="92">
        <v>2</v>
      </c>
      <c r="C7" s="92">
        <v>3</v>
      </c>
      <c r="D7" s="93">
        <v>4</v>
      </c>
      <c r="E7" s="93">
        <v>5</v>
      </c>
      <c r="F7" s="93">
        <v>6</v>
      </c>
      <c r="G7" s="93">
        <v>7</v>
      </c>
      <c r="H7" s="93">
        <v>8</v>
      </c>
      <c r="I7" s="93">
        <v>9</v>
      </c>
      <c r="J7" s="93">
        <v>10</v>
      </c>
      <c r="K7" s="93">
        <v>11</v>
      </c>
      <c r="L7" s="93">
        <v>12</v>
      </c>
      <c r="M7" s="93">
        <v>13</v>
      </c>
      <c r="N7" s="93">
        <v>14</v>
      </c>
    </row>
    <row r="8" ht="21" customHeight="1" spans="1:14">
      <c r="A8" s="94"/>
      <c r="B8" s="95"/>
      <c r="C8" s="95"/>
      <c r="D8" s="44"/>
      <c r="E8" s="44"/>
      <c r="F8" s="44"/>
      <c r="G8" s="44"/>
      <c r="H8" s="44"/>
      <c r="I8" s="44"/>
      <c r="J8" s="44"/>
      <c r="K8" s="44"/>
      <c r="L8" s="44"/>
      <c r="M8" s="44"/>
      <c r="N8" s="44"/>
    </row>
    <row r="9" ht="21" customHeight="1" spans="1:14">
      <c r="A9" s="94"/>
      <c r="B9" s="95"/>
      <c r="C9" s="95"/>
      <c r="D9" s="44"/>
      <c r="E9" s="44"/>
      <c r="F9" s="44"/>
      <c r="G9" s="44"/>
      <c r="H9" s="44"/>
      <c r="I9" s="44"/>
      <c r="J9" s="44"/>
      <c r="K9" s="44"/>
      <c r="L9" s="44"/>
      <c r="M9" s="44"/>
      <c r="N9" s="44"/>
    </row>
    <row r="10" ht="21" customHeight="1" spans="1:14">
      <c r="A10" s="96" t="s">
        <v>246</v>
      </c>
      <c r="B10" s="97"/>
      <c r="C10" s="98"/>
      <c r="D10" s="44"/>
      <c r="E10" s="44"/>
      <c r="F10" s="44"/>
      <c r="G10" s="44"/>
      <c r="H10" s="44"/>
      <c r="I10" s="44"/>
      <c r="J10" s="44"/>
      <c r="K10" s="44"/>
      <c r="L10" s="44"/>
      <c r="M10" s="44"/>
      <c r="N10" s="44"/>
    </row>
    <row r="11" customFormat="1" ht="24" customHeight="1" spans="1:6">
      <c r="A11" s="99" t="s">
        <v>318</v>
      </c>
      <c r="B11" s="99"/>
      <c r="C11" s="99"/>
      <c r="D11" s="99"/>
      <c r="E11" s="99"/>
      <c r="F11" s="99"/>
    </row>
  </sheetData>
  <mergeCells count="15">
    <mergeCell ref="A1:N1"/>
    <mergeCell ref="A2:N2"/>
    <mergeCell ref="A3:C3"/>
    <mergeCell ref="D4:N4"/>
    <mergeCell ref="I5:N5"/>
    <mergeCell ref="A10:C10"/>
    <mergeCell ref="A11:F11"/>
    <mergeCell ref="A4:A6"/>
    <mergeCell ref="B4:B6"/>
    <mergeCell ref="C4:C6"/>
    <mergeCell ref="D5:D6"/>
    <mergeCell ref="E5:E6"/>
    <mergeCell ref="F5:F6"/>
    <mergeCell ref="G5:G6"/>
    <mergeCell ref="H5:H6"/>
  </mergeCells>
  <pageMargins left="0.75" right="0.75" top="1" bottom="1" header="0.5" footer="0.5"/>
  <pageSetup paperSize="9" scale="33"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selection activeCell="A24" sqref="A24"/>
    </sheetView>
  </sheetViews>
  <sheetFormatPr defaultColWidth="9.14166666666667" defaultRowHeight="14.25" customHeight="1"/>
  <cols>
    <col min="1" max="1" width="76.275" customWidth="1"/>
    <col min="2" max="13" width="17.175" customWidth="1"/>
    <col min="14" max="14" width="17.0333333333333" customWidth="1"/>
  </cols>
  <sheetData>
    <row r="1" ht="13.5" customHeight="1" spans="1:14">
      <c r="A1" s="29" t="s">
        <v>319</v>
      </c>
      <c r="B1" s="29"/>
      <c r="C1" s="29"/>
      <c r="D1" s="29"/>
      <c r="E1" s="29"/>
      <c r="F1" s="29"/>
      <c r="G1" s="29"/>
      <c r="H1" s="29"/>
      <c r="I1" s="29"/>
      <c r="J1" s="29"/>
      <c r="K1" s="29"/>
      <c r="L1" s="29"/>
      <c r="M1" s="29"/>
      <c r="N1" s="49"/>
    </row>
    <row r="2" ht="27.75" customHeight="1" spans="1:14">
      <c r="A2" s="72" t="s">
        <v>320</v>
      </c>
      <c r="B2" s="31"/>
      <c r="C2" s="31"/>
      <c r="D2" s="31"/>
      <c r="E2" s="31"/>
      <c r="F2" s="31"/>
      <c r="G2" s="31"/>
      <c r="H2" s="31"/>
      <c r="I2" s="31"/>
      <c r="J2" s="31"/>
      <c r="K2" s="31"/>
      <c r="L2" s="31"/>
      <c r="M2" s="31"/>
      <c r="N2" s="31"/>
    </row>
    <row r="3" ht="18" customHeight="1" spans="1:14">
      <c r="A3" s="73" t="str">
        <f>"单位名称："&amp;"玉溪市生态环境局华宁分局"</f>
        <v>单位名称：玉溪市生态环境局华宁分局</v>
      </c>
      <c r="B3" s="74"/>
      <c r="C3" s="74"/>
      <c r="D3" s="75"/>
      <c r="E3" s="76"/>
      <c r="F3" s="76"/>
      <c r="G3" s="76"/>
      <c r="H3" s="76"/>
      <c r="I3" s="76"/>
      <c r="N3" s="78" t="s">
        <v>2</v>
      </c>
    </row>
    <row r="4" ht="19.5" customHeight="1" spans="1:14">
      <c r="A4" s="34" t="s">
        <v>321</v>
      </c>
      <c r="B4" s="51" t="s">
        <v>135</v>
      </c>
      <c r="C4" s="52"/>
      <c r="D4" s="52"/>
      <c r="E4" s="51" t="s">
        <v>322</v>
      </c>
      <c r="F4" s="52"/>
      <c r="G4" s="52"/>
      <c r="H4" s="52"/>
      <c r="I4" s="52"/>
      <c r="J4" s="52"/>
      <c r="K4" s="52"/>
      <c r="L4" s="52"/>
      <c r="M4" s="52"/>
      <c r="N4" s="52"/>
    </row>
    <row r="5" ht="40.5" customHeight="1" spans="1:14">
      <c r="A5" s="40"/>
      <c r="B5" s="37" t="s">
        <v>30</v>
      </c>
      <c r="C5" s="33" t="s">
        <v>33</v>
      </c>
      <c r="D5" s="77" t="s">
        <v>323</v>
      </c>
      <c r="E5" s="41" t="s">
        <v>324</v>
      </c>
      <c r="F5" s="41" t="s">
        <v>325</v>
      </c>
      <c r="G5" s="41" t="s">
        <v>326</v>
      </c>
      <c r="H5" s="41" t="s">
        <v>327</v>
      </c>
      <c r="I5" s="41" t="s">
        <v>328</v>
      </c>
      <c r="J5" s="41" t="s">
        <v>329</v>
      </c>
      <c r="K5" s="41" t="s">
        <v>330</v>
      </c>
      <c r="L5" s="41" t="s">
        <v>331</v>
      </c>
      <c r="M5" s="41" t="s">
        <v>332</v>
      </c>
      <c r="N5" s="41" t="s">
        <v>333</v>
      </c>
    </row>
    <row r="6" ht="19.5" customHeight="1" spans="1:14">
      <c r="A6" s="41">
        <v>1</v>
      </c>
      <c r="B6" s="41">
        <v>2</v>
      </c>
      <c r="C6" s="41">
        <v>3</v>
      </c>
      <c r="D6" s="51">
        <v>4</v>
      </c>
      <c r="E6" s="41">
        <v>5</v>
      </c>
      <c r="F6" s="41">
        <v>6</v>
      </c>
      <c r="G6" s="41">
        <v>7</v>
      </c>
      <c r="H6" s="51">
        <v>8</v>
      </c>
      <c r="I6" s="41">
        <v>9</v>
      </c>
      <c r="J6" s="41">
        <v>10</v>
      </c>
      <c r="K6" s="41">
        <v>11</v>
      </c>
      <c r="L6" s="51">
        <v>12</v>
      </c>
      <c r="M6" s="41">
        <v>13</v>
      </c>
      <c r="N6" s="41">
        <v>14</v>
      </c>
    </row>
    <row r="7" ht="20.25" customHeight="1" spans="1:14">
      <c r="A7" s="42"/>
      <c r="B7" s="44"/>
      <c r="C7" s="44"/>
      <c r="D7" s="44"/>
      <c r="E7" s="44"/>
      <c r="F7" s="44"/>
      <c r="G7" s="44"/>
      <c r="H7" s="44"/>
      <c r="I7" s="44"/>
      <c r="J7" s="44"/>
      <c r="K7" s="44"/>
      <c r="L7" s="44"/>
      <c r="M7" s="44"/>
      <c r="N7" s="44"/>
    </row>
    <row r="8" ht="20.25" customHeight="1" spans="1:14">
      <c r="A8" s="42"/>
      <c r="B8" s="44"/>
      <c r="C8" s="44"/>
      <c r="D8" s="44"/>
      <c r="E8" s="44"/>
      <c r="F8" s="44"/>
      <c r="G8" s="44"/>
      <c r="H8" s="44"/>
      <c r="I8" s="44"/>
      <c r="J8" s="44"/>
      <c r="K8" s="44"/>
      <c r="L8" s="44"/>
      <c r="M8" s="44"/>
      <c r="N8" s="44"/>
    </row>
    <row r="9" ht="20.25" customHeight="1" spans="1:14">
      <c r="A9" s="70" t="s">
        <v>30</v>
      </c>
      <c r="B9" s="44"/>
      <c r="C9" s="44"/>
      <c r="D9" s="44"/>
      <c r="E9" s="44"/>
      <c r="F9" s="44"/>
      <c r="G9" s="44"/>
      <c r="H9" s="44"/>
      <c r="I9" s="44"/>
      <c r="J9" s="44"/>
      <c r="K9" s="44"/>
      <c r="L9" s="44"/>
      <c r="M9" s="44"/>
      <c r="N9" s="44"/>
    </row>
    <row r="10" customHeight="1" spans="1:1">
      <c r="A10" s="48" t="s">
        <v>334</v>
      </c>
    </row>
  </sheetData>
  <mergeCells count="6">
    <mergeCell ref="A1:N1"/>
    <mergeCell ref="A2:N2"/>
    <mergeCell ref="A3:I3"/>
    <mergeCell ref="B4:D4"/>
    <mergeCell ref="E4:N4"/>
    <mergeCell ref="A4:A5"/>
  </mergeCells>
  <pageMargins left="0.75" right="0.75" top="1" bottom="1" header="0.5" footer="0.5"/>
  <pageSetup paperSize="9" scale="2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tabSelected="1" workbookViewId="0">
      <selection activeCell="B16" sqref="B16"/>
    </sheetView>
  </sheetViews>
  <sheetFormatPr defaultColWidth="9.14166666666667" defaultRowHeight="12" customHeight="1" outlineLevelRow="7"/>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29" t="s">
        <v>335</v>
      </c>
      <c r="B1" s="29"/>
      <c r="C1" s="29"/>
      <c r="D1" s="29"/>
      <c r="E1" s="29"/>
      <c r="F1" s="29"/>
      <c r="G1" s="29"/>
      <c r="H1" s="29"/>
      <c r="I1" s="29"/>
      <c r="J1" s="49"/>
    </row>
    <row r="2" ht="28.5" customHeight="1" spans="1:10">
      <c r="A2" s="64" t="s">
        <v>336</v>
      </c>
      <c r="B2" s="65"/>
      <c r="C2" s="65"/>
      <c r="D2" s="65"/>
      <c r="E2" s="65"/>
      <c r="F2" s="66"/>
      <c r="G2" s="65"/>
      <c r="H2" s="66"/>
      <c r="I2" s="66"/>
      <c r="J2" s="65"/>
    </row>
    <row r="3" ht="15" customHeight="1" spans="1:1">
      <c r="A3" s="5" t="str">
        <f>"单位名称："&amp;"玉溪市生态环境局华宁分局"</f>
        <v>单位名称：玉溪市生态环境局华宁分局</v>
      </c>
    </row>
    <row r="4" ht="14.25" customHeight="1" spans="1:10">
      <c r="A4" s="67" t="s">
        <v>249</v>
      </c>
      <c r="B4" s="67" t="s">
        <v>250</v>
      </c>
      <c r="C4" s="67" t="s">
        <v>251</v>
      </c>
      <c r="D4" s="67" t="s">
        <v>252</v>
      </c>
      <c r="E4" s="67" t="s">
        <v>253</v>
      </c>
      <c r="F4" s="54" t="s">
        <v>254</v>
      </c>
      <c r="G4" s="67" t="s">
        <v>255</v>
      </c>
      <c r="H4" s="54" t="s">
        <v>256</v>
      </c>
      <c r="I4" s="54" t="s">
        <v>257</v>
      </c>
      <c r="J4" s="67" t="s">
        <v>258</v>
      </c>
    </row>
    <row r="5" ht="14.25" customHeight="1" spans="1:10">
      <c r="A5" s="67">
        <v>1</v>
      </c>
      <c r="B5" s="67">
        <v>2</v>
      </c>
      <c r="C5" s="67">
        <v>3</v>
      </c>
      <c r="D5" s="67">
        <v>4</v>
      </c>
      <c r="E5" s="67">
        <v>5</v>
      </c>
      <c r="F5" s="54">
        <v>6</v>
      </c>
      <c r="G5" s="67">
        <v>7</v>
      </c>
      <c r="H5" s="54">
        <v>8</v>
      </c>
      <c r="I5" s="54">
        <v>9</v>
      </c>
      <c r="J5" s="67">
        <v>10</v>
      </c>
    </row>
    <row r="6" ht="15" customHeight="1" spans="1:10">
      <c r="A6" s="68"/>
      <c r="B6" s="69"/>
      <c r="C6" s="69"/>
      <c r="D6" s="69"/>
      <c r="E6" s="70"/>
      <c r="F6" s="71"/>
      <c r="G6" s="70"/>
      <c r="H6" s="71"/>
      <c r="I6" s="71"/>
      <c r="J6" s="70"/>
    </row>
    <row r="7" ht="33.75" customHeight="1" spans="1:10">
      <c r="A7" s="68"/>
      <c r="B7" s="68"/>
      <c r="C7" s="68"/>
      <c r="D7" s="68"/>
      <c r="E7" s="68"/>
      <c r="F7" s="68"/>
      <c r="G7" s="42"/>
      <c r="H7" s="68"/>
      <c r="I7" s="68"/>
      <c r="J7" s="68"/>
    </row>
    <row r="8" ht="21" customHeight="1" spans="1:1">
      <c r="A8" s="48" t="s">
        <v>334</v>
      </c>
    </row>
  </sheetData>
  <mergeCells count="3">
    <mergeCell ref="A1:J1"/>
    <mergeCell ref="A2:J2"/>
    <mergeCell ref="A3:H3"/>
  </mergeCells>
  <pageMargins left="0.75" right="0.75" top="1" bottom="1" header="0.5" footer="0.5"/>
  <pageSetup paperSize="9" scale="4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8"/>
  <sheetViews>
    <sheetView showZeros="0" workbookViewId="0">
      <selection activeCell="A1" sqref="A1:H1"/>
    </sheetView>
  </sheetViews>
  <sheetFormatPr defaultColWidth="8.85" defaultRowHeight="15" customHeight="1" outlineLevelRow="7"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5" t="s">
        <v>337</v>
      </c>
      <c r="B1" s="55"/>
      <c r="C1" s="55"/>
      <c r="D1" s="55"/>
      <c r="E1" s="55"/>
      <c r="F1" s="55"/>
      <c r="G1" s="55"/>
      <c r="H1" s="55" t="s">
        <v>337</v>
      </c>
    </row>
    <row r="2" ht="28.5" customHeight="1" spans="1:8">
      <c r="A2" s="56" t="s">
        <v>338</v>
      </c>
      <c r="B2" s="56"/>
      <c r="C2" s="56"/>
      <c r="D2" s="56"/>
      <c r="E2" s="56"/>
      <c r="F2" s="56"/>
      <c r="G2" s="56"/>
      <c r="H2" s="56"/>
    </row>
    <row r="3" ht="18.75" customHeight="1" spans="1:8">
      <c r="A3" s="57" t="str">
        <f>"单位名称："&amp;"玉溪市生态环境局华宁分局"</f>
        <v>单位名称：玉溪市生态环境局华宁分局</v>
      </c>
      <c r="B3" s="57"/>
      <c r="C3" s="57"/>
      <c r="D3" s="57"/>
      <c r="E3" s="57"/>
      <c r="F3" s="57"/>
      <c r="G3" s="57"/>
      <c r="H3" s="57"/>
    </row>
    <row r="4" ht="18.75" customHeight="1" spans="1:8">
      <c r="A4" s="58" t="s">
        <v>128</v>
      </c>
      <c r="B4" s="58" t="s">
        <v>339</v>
      </c>
      <c r="C4" s="58" t="s">
        <v>340</v>
      </c>
      <c r="D4" s="58" t="s">
        <v>341</v>
      </c>
      <c r="E4" s="58" t="s">
        <v>342</v>
      </c>
      <c r="F4" s="58" t="s">
        <v>343</v>
      </c>
      <c r="G4" s="58"/>
      <c r="H4" s="58"/>
    </row>
    <row r="5" ht="18.75" customHeight="1" spans="1:8">
      <c r="A5" s="58"/>
      <c r="B5" s="58"/>
      <c r="C5" s="58"/>
      <c r="D5" s="58"/>
      <c r="E5" s="58"/>
      <c r="F5" s="58" t="s">
        <v>304</v>
      </c>
      <c r="G5" s="58" t="s">
        <v>344</v>
      </c>
      <c r="H5" s="58" t="s">
        <v>345</v>
      </c>
    </row>
    <row r="6" ht="18.75" customHeight="1" spans="1:8">
      <c r="A6" s="59" t="s">
        <v>44</v>
      </c>
      <c r="B6" s="59" t="s">
        <v>45</v>
      </c>
      <c r="C6" s="59" t="s">
        <v>46</v>
      </c>
      <c r="D6" s="59" t="s">
        <v>47</v>
      </c>
      <c r="E6" s="59" t="s">
        <v>48</v>
      </c>
      <c r="F6" s="59" t="s">
        <v>49</v>
      </c>
      <c r="G6" s="59" t="s">
        <v>50</v>
      </c>
      <c r="H6" s="59" t="s">
        <v>51</v>
      </c>
    </row>
    <row r="7" ht="18" customHeight="1" spans="1:8">
      <c r="A7" s="60" t="s">
        <v>64</v>
      </c>
      <c r="B7" s="60" t="s">
        <v>346</v>
      </c>
      <c r="C7" s="60" t="s">
        <v>347</v>
      </c>
      <c r="D7" s="60" t="s">
        <v>348</v>
      </c>
      <c r="E7" s="61" t="s">
        <v>349</v>
      </c>
      <c r="F7" s="62">
        <v>6</v>
      </c>
      <c r="G7" s="63">
        <v>6000</v>
      </c>
      <c r="H7" s="63">
        <v>36000</v>
      </c>
    </row>
    <row r="8" ht="18" customHeight="1" spans="1:8">
      <c r="A8" s="61" t="s">
        <v>30</v>
      </c>
      <c r="B8" s="61"/>
      <c r="C8" s="61"/>
      <c r="D8" s="61"/>
      <c r="E8" s="61"/>
      <c r="F8" s="62">
        <v>6</v>
      </c>
      <c r="G8" s="63"/>
      <c r="H8" s="63">
        <v>36000</v>
      </c>
    </row>
  </sheetData>
  <mergeCells count="10">
    <mergeCell ref="A1:H1"/>
    <mergeCell ref="A2:H2"/>
    <mergeCell ref="A3:H3"/>
    <mergeCell ref="F4:H4"/>
    <mergeCell ref="A8:E8"/>
    <mergeCell ref="A4:A5"/>
    <mergeCell ref="B4:B5"/>
    <mergeCell ref="C4:C5"/>
    <mergeCell ref="D4:D5"/>
    <mergeCell ref="E4:E5"/>
  </mergeCells>
  <pageMargins left="0.75" right="0.75" top="1" bottom="1" header="0.5" footer="0.5"/>
  <pageSetup paperSize="1" scale="52"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2" sqref="A2:K2"/>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29" t="s">
        <v>350</v>
      </c>
      <c r="B1" s="29"/>
      <c r="C1" s="29"/>
      <c r="D1" s="30"/>
      <c r="E1" s="30"/>
      <c r="F1" s="30"/>
      <c r="G1" s="30"/>
      <c r="H1" s="29"/>
      <c r="I1" s="29"/>
      <c r="J1" s="29"/>
      <c r="K1" s="49"/>
    </row>
    <row r="2" ht="28.5" customHeight="1" spans="1:11">
      <c r="A2" s="31" t="s">
        <v>351</v>
      </c>
      <c r="B2" s="31"/>
      <c r="C2" s="31"/>
      <c r="D2" s="31"/>
      <c r="E2" s="31"/>
      <c r="F2" s="31"/>
      <c r="G2" s="31"/>
      <c r="H2" s="31"/>
      <c r="I2" s="31"/>
      <c r="J2" s="31"/>
      <c r="K2" s="31"/>
    </row>
    <row r="3" ht="13.5" customHeight="1" spans="1:11">
      <c r="A3" s="5" t="str">
        <f>"单位名称："&amp;"玉溪市生态环境局华宁分局"</f>
        <v>单位名称：玉溪市生态环境局华宁分局</v>
      </c>
      <c r="B3" s="6"/>
      <c r="C3" s="6"/>
      <c r="D3" s="6"/>
      <c r="E3" s="6"/>
      <c r="F3" s="6"/>
      <c r="G3" s="6"/>
      <c r="H3" s="7"/>
      <c r="I3" s="7"/>
      <c r="J3" s="7"/>
      <c r="K3" s="50" t="s">
        <v>2</v>
      </c>
    </row>
    <row r="4" ht="21.75" customHeight="1" spans="1:11">
      <c r="A4" s="32" t="s">
        <v>232</v>
      </c>
      <c r="B4" s="32" t="s">
        <v>130</v>
      </c>
      <c r="C4" s="32" t="s">
        <v>233</v>
      </c>
      <c r="D4" s="33" t="s">
        <v>131</v>
      </c>
      <c r="E4" s="33" t="s">
        <v>132</v>
      </c>
      <c r="F4" s="33" t="s">
        <v>133</v>
      </c>
      <c r="G4" s="33" t="s">
        <v>134</v>
      </c>
      <c r="H4" s="34" t="s">
        <v>30</v>
      </c>
      <c r="I4" s="51" t="s">
        <v>352</v>
      </c>
      <c r="J4" s="52"/>
      <c r="K4" s="53"/>
    </row>
    <row r="5" ht="21.75" customHeight="1" spans="1:11">
      <c r="A5" s="35"/>
      <c r="B5" s="35"/>
      <c r="C5" s="35"/>
      <c r="D5" s="36"/>
      <c r="E5" s="36"/>
      <c r="F5" s="36"/>
      <c r="G5" s="36"/>
      <c r="H5" s="37"/>
      <c r="I5" s="33" t="s">
        <v>33</v>
      </c>
      <c r="J5" s="33" t="s">
        <v>34</v>
      </c>
      <c r="K5" s="33" t="s">
        <v>35</v>
      </c>
    </row>
    <row r="6" ht="40.5" customHeight="1" spans="1:11">
      <c r="A6" s="38"/>
      <c r="B6" s="38"/>
      <c r="C6" s="38"/>
      <c r="D6" s="39"/>
      <c r="E6" s="39"/>
      <c r="F6" s="39"/>
      <c r="G6" s="39"/>
      <c r="H6" s="40"/>
      <c r="I6" s="39" t="s">
        <v>32</v>
      </c>
      <c r="J6" s="39"/>
      <c r="K6" s="39"/>
    </row>
    <row r="7" ht="15" customHeight="1" spans="1:11">
      <c r="A7" s="41">
        <v>1</v>
      </c>
      <c r="B7" s="41">
        <v>2</v>
      </c>
      <c r="C7" s="41">
        <v>3</v>
      </c>
      <c r="D7" s="41">
        <v>4</v>
      </c>
      <c r="E7" s="41">
        <v>5</v>
      </c>
      <c r="F7" s="41">
        <v>6</v>
      </c>
      <c r="G7" s="41">
        <v>7</v>
      </c>
      <c r="H7" s="41">
        <v>8</v>
      </c>
      <c r="I7" s="41">
        <v>9</v>
      </c>
      <c r="J7" s="54">
        <v>10</v>
      </c>
      <c r="K7" s="54">
        <v>11</v>
      </c>
    </row>
    <row r="8" ht="30.65" customHeight="1" spans="1:11">
      <c r="A8" s="42"/>
      <c r="B8" s="43"/>
      <c r="C8" s="42"/>
      <c r="D8" s="42"/>
      <c r="E8" s="42"/>
      <c r="F8" s="42"/>
      <c r="G8" s="42"/>
      <c r="H8" s="44"/>
      <c r="I8" s="44"/>
      <c r="J8" s="44"/>
      <c r="K8" s="44"/>
    </row>
    <row r="9" ht="30.65" customHeight="1" spans="1:11">
      <c r="A9" s="43"/>
      <c r="B9" s="43"/>
      <c r="C9" s="43"/>
      <c r="D9" s="43"/>
      <c r="E9" s="43"/>
      <c r="F9" s="43"/>
      <c r="G9" s="43"/>
      <c r="H9" s="44"/>
      <c r="I9" s="44"/>
      <c r="J9" s="44"/>
      <c r="K9" s="44"/>
    </row>
    <row r="10" ht="18.75" customHeight="1" spans="1:11">
      <c r="A10" s="45" t="s">
        <v>246</v>
      </c>
      <c r="B10" s="46"/>
      <c r="C10" s="46"/>
      <c r="D10" s="46"/>
      <c r="E10" s="46"/>
      <c r="F10" s="46"/>
      <c r="G10" s="47"/>
      <c r="H10" s="44"/>
      <c r="I10" s="44"/>
      <c r="J10" s="44"/>
      <c r="K10" s="44"/>
    </row>
    <row r="11" ht="23" customHeight="1" spans="1:1">
      <c r="A11" s="48" t="s">
        <v>353</v>
      </c>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39"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0"/>
  <sheetViews>
    <sheetView showZeros="0" workbookViewId="0">
      <selection activeCell="A1" sqref="A1:G1"/>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354</v>
      </c>
      <c r="B1" s="1"/>
      <c r="C1" s="1"/>
      <c r="D1" s="2"/>
      <c r="E1" s="1"/>
      <c r="F1" s="1"/>
      <c r="G1" s="3"/>
    </row>
    <row r="2" ht="27.75" customHeight="1" spans="1:7">
      <c r="A2" s="4" t="s">
        <v>355</v>
      </c>
      <c r="B2" s="4"/>
      <c r="C2" s="4"/>
      <c r="D2" s="4"/>
      <c r="E2" s="4"/>
      <c r="F2" s="4"/>
      <c r="G2" s="4"/>
    </row>
    <row r="3" ht="13.5" customHeight="1" spans="1:7">
      <c r="A3" s="5" t="str">
        <f>"单位名称："&amp;"玉溪市生态环境局华宁分局"</f>
        <v>单位名称：玉溪市生态环境局华宁分局</v>
      </c>
      <c r="B3" s="6"/>
      <c r="C3" s="6"/>
      <c r="D3" s="6"/>
      <c r="E3" s="7"/>
      <c r="F3" s="7"/>
      <c r="G3" s="8" t="s">
        <v>2</v>
      </c>
    </row>
    <row r="4" ht="21.75" customHeight="1" spans="1:7">
      <c r="A4" s="9" t="s">
        <v>233</v>
      </c>
      <c r="B4" s="9" t="s">
        <v>232</v>
      </c>
      <c r="C4" s="9" t="s">
        <v>130</v>
      </c>
      <c r="D4" s="10" t="s">
        <v>356</v>
      </c>
      <c r="E4" s="11" t="s">
        <v>33</v>
      </c>
      <c r="F4" s="12"/>
      <c r="G4" s="13"/>
    </row>
    <row r="5" ht="21.75" customHeight="1" spans="1:7">
      <c r="A5" s="14"/>
      <c r="B5" s="14"/>
      <c r="C5" s="14"/>
      <c r="D5" s="15"/>
      <c r="E5" s="16" t="s">
        <v>357</v>
      </c>
      <c r="F5" s="10" t="s">
        <v>358</v>
      </c>
      <c r="G5" s="10" t="s">
        <v>359</v>
      </c>
    </row>
    <row r="6" ht="40.5" customHeight="1" spans="1:7">
      <c r="A6" s="17"/>
      <c r="B6" s="17"/>
      <c r="C6" s="17"/>
      <c r="D6" s="18"/>
      <c r="E6" s="19"/>
      <c r="F6" s="18" t="s">
        <v>32</v>
      </c>
      <c r="G6" s="18"/>
    </row>
    <row r="7" ht="15" customHeight="1" spans="1:7">
      <c r="A7" s="20">
        <v>1</v>
      </c>
      <c r="B7" s="20">
        <v>2</v>
      </c>
      <c r="C7" s="20">
        <v>3</v>
      </c>
      <c r="D7" s="20">
        <v>4</v>
      </c>
      <c r="E7" s="20">
        <v>5</v>
      </c>
      <c r="F7" s="20">
        <v>6</v>
      </c>
      <c r="G7" s="20">
        <v>7</v>
      </c>
    </row>
    <row r="8" ht="21" customHeight="1" spans="1:7">
      <c r="A8" s="21" t="s">
        <v>64</v>
      </c>
      <c r="B8" s="22"/>
      <c r="C8" s="22"/>
      <c r="D8" s="23"/>
      <c r="E8" s="24">
        <v>600000</v>
      </c>
      <c r="F8" s="24"/>
      <c r="G8" s="24"/>
    </row>
    <row r="9" ht="21" customHeight="1" spans="1:7">
      <c r="A9" s="21"/>
      <c r="B9" s="21" t="s">
        <v>360</v>
      </c>
      <c r="C9" s="21" t="s">
        <v>237</v>
      </c>
      <c r="D9" s="25" t="s">
        <v>361</v>
      </c>
      <c r="E9" s="24">
        <v>600000</v>
      </c>
      <c r="F9" s="24"/>
      <c r="G9" s="24"/>
    </row>
    <row r="10" ht="21" customHeight="1" spans="1:7">
      <c r="A10" s="26" t="s">
        <v>30</v>
      </c>
      <c r="B10" s="27" t="s">
        <v>362</v>
      </c>
      <c r="C10" s="27"/>
      <c r="D10" s="28"/>
      <c r="E10" s="24">
        <v>600000</v>
      </c>
      <c r="F10" s="24"/>
      <c r="G10" s="24"/>
    </row>
  </sheetData>
  <mergeCells count="12">
    <mergeCell ref="A1:G1"/>
    <mergeCell ref="A2:G2"/>
    <mergeCell ref="A3:D3"/>
    <mergeCell ref="E4:G4"/>
    <mergeCell ref="A10:D10"/>
    <mergeCell ref="A4:A6"/>
    <mergeCell ref="B4:B6"/>
    <mergeCell ref="C4:C6"/>
    <mergeCell ref="D4:D6"/>
    <mergeCell ref="E5:E6"/>
    <mergeCell ref="F5:F6"/>
    <mergeCell ref="G5:G6"/>
  </mergeCells>
  <pageMargins left="0.75" right="0.75" top="1" bottom="1" header="0.5" footer="0.5"/>
  <pageSetup paperSize="9" scale="4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N21" sqref="N21"/>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67" t="s">
        <v>26</v>
      </c>
      <c r="B1" s="167"/>
      <c r="C1" s="167"/>
      <c r="D1" s="167"/>
      <c r="E1" s="167"/>
      <c r="F1" s="167"/>
      <c r="G1" s="167"/>
      <c r="H1" s="167"/>
      <c r="I1" s="167"/>
      <c r="J1" s="167"/>
      <c r="K1" s="167"/>
      <c r="L1" s="167"/>
      <c r="M1" s="167"/>
      <c r="N1" s="167"/>
      <c r="O1" s="167"/>
      <c r="P1" s="167"/>
      <c r="Q1" s="167"/>
      <c r="R1" s="167"/>
      <c r="S1" s="167"/>
    </row>
    <row r="2" ht="28.5" customHeight="1" spans="1:19">
      <c r="A2" s="56" t="s">
        <v>27</v>
      </c>
      <c r="B2" s="56"/>
      <c r="C2" s="56"/>
      <c r="D2" s="56"/>
      <c r="E2" s="56"/>
      <c r="F2" s="56"/>
      <c r="G2" s="56"/>
      <c r="H2" s="56"/>
      <c r="I2" s="56"/>
      <c r="J2" s="56"/>
      <c r="K2" s="56"/>
      <c r="L2" s="56"/>
      <c r="M2" s="56"/>
      <c r="N2" s="56"/>
      <c r="O2" s="56"/>
      <c r="P2" s="56"/>
      <c r="Q2" s="56"/>
      <c r="R2" s="56"/>
      <c r="S2" s="56"/>
    </row>
    <row r="3" ht="20.25" customHeight="1" spans="1:19">
      <c r="A3" s="57" t="str">
        <f>"单位名称："&amp;"玉溪市生态环境局华宁分局"</f>
        <v>单位名称：玉溪市生态环境局华宁分局</v>
      </c>
      <c r="B3" s="57"/>
      <c r="C3" s="57"/>
      <c r="D3" s="57"/>
      <c r="E3" s="57"/>
      <c r="F3" s="57"/>
      <c r="G3" s="57"/>
      <c r="H3" s="57"/>
      <c r="I3" s="57"/>
      <c r="J3" s="57"/>
      <c r="K3" s="57"/>
      <c r="L3" s="55"/>
      <c r="M3" s="55"/>
      <c r="N3" s="55"/>
      <c r="O3" s="55"/>
      <c r="P3" s="55"/>
      <c r="Q3" s="55"/>
      <c r="R3" s="55"/>
      <c r="S3" s="55" t="s">
        <v>2</v>
      </c>
    </row>
    <row r="4" ht="27" customHeight="1" spans="1:19">
      <c r="A4" s="150" t="s">
        <v>28</v>
      </c>
      <c r="B4" s="150" t="s">
        <v>29</v>
      </c>
      <c r="C4" s="150" t="s">
        <v>30</v>
      </c>
      <c r="D4" s="150" t="s">
        <v>31</v>
      </c>
      <c r="E4" s="150"/>
      <c r="F4" s="150"/>
      <c r="G4" s="150"/>
      <c r="H4" s="150"/>
      <c r="I4" s="150"/>
      <c r="J4" s="150"/>
      <c r="K4" s="150"/>
      <c r="L4" s="150"/>
      <c r="M4" s="150"/>
      <c r="N4" s="150"/>
      <c r="O4" s="150" t="s">
        <v>20</v>
      </c>
      <c r="P4" s="150"/>
      <c r="Q4" s="150"/>
      <c r="R4" s="150"/>
      <c r="S4" s="150"/>
    </row>
    <row r="5" ht="27" customHeight="1" spans="1:19">
      <c r="A5" s="150"/>
      <c r="B5" s="150"/>
      <c r="C5" s="150"/>
      <c r="D5" s="150" t="s">
        <v>32</v>
      </c>
      <c r="E5" s="150" t="s">
        <v>33</v>
      </c>
      <c r="F5" s="150" t="s">
        <v>34</v>
      </c>
      <c r="G5" s="150" t="s">
        <v>35</v>
      </c>
      <c r="H5" s="150" t="s">
        <v>36</v>
      </c>
      <c r="I5" s="150" t="s">
        <v>37</v>
      </c>
      <c r="J5" s="150"/>
      <c r="K5" s="150"/>
      <c r="L5" s="150"/>
      <c r="M5" s="150"/>
      <c r="N5" s="150"/>
      <c r="O5" s="150" t="s">
        <v>32</v>
      </c>
      <c r="P5" s="150" t="s">
        <v>33</v>
      </c>
      <c r="Q5" s="150" t="s">
        <v>34</v>
      </c>
      <c r="R5" s="150" t="s">
        <v>35</v>
      </c>
      <c r="S5" s="150" t="s">
        <v>38</v>
      </c>
    </row>
    <row r="6" ht="27" customHeight="1" spans="1:19">
      <c r="A6" s="150"/>
      <c r="B6" s="150"/>
      <c r="C6" s="150"/>
      <c r="D6" s="150"/>
      <c r="E6" s="150"/>
      <c r="F6" s="150"/>
      <c r="G6" s="150"/>
      <c r="H6" s="150"/>
      <c r="I6" s="150" t="s">
        <v>32</v>
      </c>
      <c r="J6" s="150" t="s">
        <v>39</v>
      </c>
      <c r="K6" s="150" t="s">
        <v>40</v>
      </c>
      <c r="L6" s="150" t="s">
        <v>41</v>
      </c>
      <c r="M6" s="150" t="s">
        <v>42</v>
      </c>
      <c r="N6" s="150" t="s">
        <v>43</v>
      </c>
      <c r="O6" s="150"/>
      <c r="P6" s="150"/>
      <c r="Q6" s="150"/>
      <c r="R6" s="150"/>
      <c r="S6" s="150"/>
    </row>
    <row r="7" ht="20.25" customHeight="1" spans="1:19">
      <c r="A7" s="168" t="s">
        <v>44</v>
      </c>
      <c r="B7" s="168" t="s">
        <v>45</v>
      </c>
      <c r="C7" s="168" t="s">
        <v>46</v>
      </c>
      <c r="D7" s="168" t="s">
        <v>47</v>
      </c>
      <c r="E7" s="168" t="s">
        <v>48</v>
      </c>
      <c r="F7" s="168" t="s">
        <v>49</v>
      </c>
      <c r="G7" s="168" t="s">
        <v>50</v>
      </c>
      <c r="H7" s="168" t="s">
        <v>51</v>
      </c>
      <c r="I7" s="168" t="s">
        <v>52</v>
      </c>
      <c r="J7" s="168" t="s">
        <v>53</v>
      </c>
      <c r="K7" s="168" t="s">
        <v>54</v>
      </c>
      <c r="L7" s="168" t="s">
        <v>55</v>
      </c>
      <c r="M7" s="168" t="s">
        <v>56</v>
      </c>
      <c r="N7" s="168" t="s">
        <v>57</v>
      </c>
      <c r="O7" s="168" t="s">
        <v>58</v>
      </c>
      <c r="P7" s="168" t="s">
        <v>59</v>
      </c>
      <c r="Q7" s="168" t="s">
        <v>60</v>
      </c>
      <c r="R7" s="168" t="s">
        <v>61</v>
      </c>
      <c r="S7" s="168" t="s">
        <v>62</v>
      </c>
    </row>
    <row r="8" ht="20.25" customHeight="1" spans="1:19">
      <c r="A8" s="156" t="s">
        <v>63</v>
      </c>
      <c r="B8" s="156" t="s">
        <v>64</v>
      </c>
      <c r="C8" s="157">
        <v>15972221</v>
      </c>
      <c r="D8" s="157">
        <v>6442221</v>
      </c>
      <c r="E8" s="63">
        <v>6442221</v>
      </c>
      <c r="F8" s="63"/>
      <c r="G8" s="63"/>
      <c r="H8" s="63"/>
      <c r="I8" s="63"/>
      <c r="J8" s="63"/>
      <c r="K8" s="63"/>
      <c r="L8" s="63"/>
      <c r="M8" s="63"/>
      <c r="N8" s="63"/>
      <c r="O8" s="157">
        <v>9530000</v>
      </c>
      <c r="P8" s="157">
        <v>9530000</v>
      </c>
      <c r="Q8" s="157"/>
      <c r="R8" s="157"/>
      <c r="S8" s="157"/>
    </row>
    <row r="9" ht="20.25" customHeight="1" spans="1:19">
      <c r="A9" s="161" t="s">
        <v>30</v>
      </c>
      <c r="B9" s="156"/>
      <c r="C9" s="157">
        <v>15972221</v>
      </c>
      <c r="D9" s="157">
        <v>6442221</v>
      </c>
      <c r="E9" s="157">
        <v>6442221</v>
      </c>
      <c r="F9" s="157"/>
      <c r="G9" s="157"/>
      <c r="H9" s="157"/>
      <c r="I9" s="157"/>
      <c r="J9" s="157"/>
      <c r="K9" s="157"/>
      <c r="L9" s="157"/>
      <c r="M9" s="157"/>
      <c r="N9" s="157"/>
      <c r="O9" s="157">
        <v>9530000</v>
      </c>
      <c r="P9" s="157">
        <v>9530000</v>
      </c>
      <c r="Q9" s="157"/>
      <c r="R9" s="157"/>
      <c r="S9" s="157"/>
    </row>
  </sheetData>
  <mergeCells count="20">
    <mergeCell ref="A1:S1"/>
    <mergeCell ref="A2:S2"/>
    <mergeCell ref="A3:R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1388888888889" right="0.751388888888889" top="1" bottom="1" header="0.5" footer="0.5"/>
  <pageSetup paperSize="9" scale="38"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0"/>
  <sheetViews>
    <sheetView showZeros="0" workbookViewId="0">
      <selection activeCell="F16" sqref="C10:F16"/>
    </sheetView>
  </sheetViews>
  <sheetFormatPr defaultColWidth="8.85" defaultRowHeight="15" customHeight="1"/>
  <cols>
    <col min="1" max="1" width="17.8416666666667" customWidth="1"/>
    <col min="2" max="2" width="53.1333333333333" customWidth="1"/>
    <col min="3" max="15" width="15.1333333333333" customWidth="1"/>
  </cols>
  <sheetData>
    <row r="1" s="149" customFormat="1" customHeight="1" spans="1:15">
      <c r="A1" s="167" t="s">
        <v>65</v>
      </c>
      <c r="B1" s="167"/>
      <c r="C1" s="167"/>
      <c r="D1" s="167"/>
      <c r="E1" s="167"/>
      <c r="F1" s="167"/>
      <c r="G1" s="167"/>
      <c r="H1" s="167"/>
      <c r="I1" s="167"/>
      <c r="J1" s="167"/>
      <c r="K1" s="167"/>
      <c r="L1" s="167"/>
      <c r="M1" s="167"/>
      <c r="N1" s="167"/>
      <c r="O1" s="167"/>
    </row>
    <row r="2" s="149" customFormat="1" ht="28.5" customHeight="1" spans="1:15">
      <c r="A2" s="56" t="s">
        <v>66</v>
      </c>
      <c r="B2" s="56"/>
      <c r="C2" s="56"/>
      <c r="D2" s="56"/>
      <c r="E2" s="56"/>
      <c r="F2" s="56"/>
      <c r="G2" s="56"/>
      <c r="H2" s="56"/>
      <c r="I2" s="56"/>
      <c r="J2" s="56"/>
      <c r="K2" s="56"/>
      <c r="L2" s="56"/>
      <c r="M2" s="56"/>
      <c r="N2" s="56"/>
      <c r="O2" s="56"/>
    </row>
    <row r="3" s="149" customFormat="1" ht="20.25" customHeight="1" spans="1:15">
      <c r="A3" s="57" t="str">
        <f>"单位名称："&amp;"玉溪市生态环境局华宁分局"</f>
        <v>单位名称：玉溪市生态环境局华宁分局</v>
      </c>
      <c r="B3" s="57"/>
      <c r="C3" s="57"/>
      <c r="D3" s="57"/>
      <c r="E3" s="57"/>
      <c r="F3" s="57"/>
      <c r="G3" s="57"/>
      <c r="H3" s="57"/>
      <c r="I3" s="57"/>
      <c r="J3" s="55"/>
      <c r="K3" s="55"/>
      <c r="L3" s="55"/>
      <c r="M3" s="55"/>
      <c r="N3" s="55"/>
      <c r="O3" s="55" t="s">
        <v>2</v>
      </c>
    </row>
    <row r="4" ht="27" customHeight="1" spans="1:15">
      <c r="A4" s="150" t="s">
        <v>67</v>
      </c>
      <c r="B4" s="150" t="s">
        <v>68</v>
      </c>
      <c r="C4" s="150" t="s">
        <v>30</v>
      </c>
      <c r="D4" s="150" t="s">
        <v>33</v>
      </c>
      <c r="E4" s="150"/>
      <c r="F4" s="150"/>
      <c r="G4" s="150" t="s">
        <v>34</v>
      </c>
      <c r="H4" s="150" t="s">
        <v>35</v>
      </c>
      <c r="I4" s="150" t="s">
        <v>69</v>
      </c>
      <c r="J4" s="150" t="s">
        <v>70</v>
      </c>
      <c r="K4" s="150"/>
      <c r="L4" s="150"/>
      <c r="M4" s="150"/>
      <c r="N4" s="150"/>
      <c r="O4" s="150"/>
    </row>
    <row r="5" ht="27" customHeight="1" spans="1:15">
      <c r="A5" s="150"/>
      <c r="B5" s="150"/>
      <c r="C5" s="150"/>
      <c r="D5" s="150" t="s">
        <v>32</v>
      </c>
      <c r="E5" s="150" t="s">
        <v>71</v>
      </c>
      <c r="F5" s="150" t="s">
        <v>72</v>
      </c>
      <c r="G5" s="150"/>
      <c r="H5" s="150"/>
      <c r="I5" s="150"/>
      <c r="J5" s="150" t="s">
        <v>32</v>
      </c>
      <c r="K5" s="150" t="s">
        <v>73</v>
      </c>
      <c r="L5" s="150" t="s">
        <v>74</v>
      </c>
      <c r="M5" s="150" t="s">
        <v>75</v>
      </c>
      <c r="N5" s="150" t="s">
        <v>76</v>
      </c>
      <c r="O5" s="150" t="s">
        <v>77</v>
      </c>
    </row>
    <row r="6" ht="20.25" customHeight="1" spans="1:15">
      <c r="A6" s="168" t="s">
        <v>44</v>
      </c>
      <c r="B6" s="168" t="s">
        <v>45</v>
      </c>
      <c r="C6" s="168" t="s">
        <v>46</v>
      </c>
      <c r="D6" s="168" t="s">
        <v>47</v>
      </c>
      <c r="E6" s="168" t="s">
        <v>48</v>
      </c>
      <c r="F6" s="168" t="s">
        <v>49</v>
      </c>
      <c r="G6" s="168" t="s">
        <v>50</v>
      </c>
      <c r="H6" s="168" t="s">
        <v>51</v>
      </c>
      <c r="I6" s="168" t="s">
        <v>52</v>
      </c>
      <c r="J6" s="168" t="s">
        <v>53</v>
      </c>
      <c r="K6" s="168" t="s">
        <v>54</v>
      </c>
      <c r="L6" s="168" t="s">
        <v>55</v>
      </c>
      <c r="M6" s="168" t="s">
        <v>56</v>
      </c>
      <c r="N6" s="168" t="s">
        <v>57</v>
      </c>
      <c r="O6" s="168" t="s">
        <v>58</v>
      </c>
    </row>
    <row r="7" ht="20.25" customHeight="1" spans="1:15">
      <c r="A7" s="156" t="s">
        <v>78</v>
      </c>
      <c r="B7" s="156" t="str">
        <f>"        "&amp;"社会保障和就业支出"</f>
        <v>        社会保障和就业支出</v>
      </c>
      <c r="C7" s="63">
        <v>524316.32</v>
      </c>
      <c r="D7" s="63">
        <v>524316.32</v>
      </c>
      <c r="E7" s="63">
        <v>524316.32</v>
      </c>
      <c r="F7" s="63"/>
      <c r="G7" s="63"/>
      <c r="H7" s="63"/>
      <c r="I7" s="63"/>
      <c r="J7" s="63"/>
      <c r="K7" s="63"/>
      <c r="L7" s="63"/>
      <c r="M7" s="63"/>
      <c r="N7" s="63"/>
      <c r="O7" s="63"/>
    </row>
    <row r="8" ht="20.25" customHeight="1" spans="1:15">
      <c r="A8" s="169" t="s">
        <v>79</v>
      </c>
      <c r="B8" s="169" t="str">
        <f>"        "&amp;"行政事业单位养老支出"</f>
        <v>        行政事业单位养老支出</v>
      </c>
      <c r="C8" s="63">
        <v>524316.32</v>
      </c>
      <c r="D8" s="63">
        <v>524316.32</v>
      </c>
      <c r="E8" s="63">
        <v>524316.32</v>
      </c>
      <c r="F8" s="63"/>
      <c r="G8" s="63"/>
      <c r="H8" s="63"/>
      <c r="I8" s="63"/>
      <c r="J8" s="63"/>
      <c r="K8" s="63"/>
      <c r="L8" s="63"/>
      <c r="M8" s="63"/>
      <c r="N8" s="63"/>
      <c r="O8" s="63"/>
    </row>
    <row r="9" ht="20.25" customHeight="1" spans="1:15">
      <c r="A9" s="170" t="s">
        <v>80</v>
      </c>
      <c r="B9" s="170" t="str">
        <f>"        "&amp;"行政单位离退休"</f>
        <v>        行政单位离退休</v>
      </c>
      <c r="C9" s="63">
        <v>63600</v>
      </c>
      <c r="D9" s="63">
        <v>63600</v>
      </c>
      <c r="E9" s="63">
        <v>63600</v>
      </c>
      <c r="F9" s="63"/>
      <c r="G9" s="63"/>
      <c r="H9" s="63"/>
      <c r="I9" s="63"/>
      <c r="J9" s="63"/>
      <c r="K9" s="63"/>
      <c r="L9" s="63"/>
      <c r="M9" s="63"/>
      <c r="N9" s="63"/>
      <c r="O9" s="63"/>
    </row>
    <row r="10" ht="20.25" customHeight="1" spans="1:15">
      <c r="A10" s="170" t="s">
        <v>81</v>
      </c>
      <c r="B10" s="170" t="str">
        <f>"        "&amp;"机关事业单位基本养老保险缴费支出"</f>
        <v>        机关事业单位基本养老保险缴费支出</v>
      </c>
      <c r="C10" s="63">
        <v>460716.32</v>
      </c>
      <c r="D10" s="63">
        <v>460716.32</v>
      </c>
      <c r="E10" s="63">
        <v>460716.32</v>
      </c>
      <c r="F10" s="63"/>
      <c r="G10" s="63"/>
      <c r="H10" s="63"/>
      <c r="I10" s="63"/>
      <c r="J10" s="63"/>
      <c r="K10" s="63"/>
      <c r="L10" s="63"/>
      <c r="M10" s="63"/>
      <c r="N10" s="63"/>
      <c r="O10" s="63"/>
    </row>
    <row r="11" ht="20.25" customHeight="1" spans="1:15">
      <c r="A11" s="156" t="s">
        <v>82</v>
      </c>
      <c r="B11" s="156" t="str">
        <f>"        "&amp;"卫生健康支出"</f>
        <v>        卫生健康支出</v>
      </c>
      <c r="C11" s="63">
        <v>395560.9</v>
      </c>
      <c r="D11" s="63">
        <v>395560.9</v>
      </c>
      <c r="E11" s="63">
        <v>395560.9</v>
      </c>
      <c r="F11" s="63"/>
      <c r="G11" s="63"/>
      <c r="H11" s="63"/>
      <c r="I11" s="63"/>
      <c r="J11" s="63"/>
      <c r="K11" s="63"/>
      <c r="L11" s="63"/>
      <c r="M11" s="63"/>
      <c r="N11" s="63"/>
      <c r="O11" s="63"/>
    </row>
    <row r="12" ht="20.25" customHeight="1" spans="1:15">
      <c r="A12" s="169" t="s">
        <v>83</v>
      </c>
      <c r="B12" s="169" t="str">
        <f>"        "&amp;"行政事业单位医疗"</f>
        <v>        行政事业单位医疗</v>
      </c>
      <c r="C12" s="63">
        <v>395560.9</v>
      </c>
      <c r="D12" s="63">
        <v>395560.9</v>
      </c>
      <c r="E12" s="63">
        <v>395560.9</v>
      </c>
      <c r="F12" s="63"/>
      <c r="G12" s="63"/>
      <c r="H12" s="63"/>
      <c r="I12" s="63"/>
      <c r="J12" s="63"/>
      <c r="K12" s="63"/>
      <c r="L12" s="63"/>
      <c r="M12" s="63"/>
      <c r="N12" s="63"/>
      <c r="O12" s="63"/>
    </row>
    <row r="13" ht="20.25" customHeight="1" spans="1:15">
      <c r="A13" s="170" t="s">
        <v>84</v>
      </c>
      <c r="B13" s="170" t="str">
        <f>"        "&amp;"行政单位医疗"</f>
        <v>        行政单位医疗</v>
      </c>
      <c r="C13" s="63">
        <v>161939.06</v>
      </c>
      <c r="D13" s="63">
        <v>161939.06</v>
      </c>
      <c r="E13" s="63">
        <v>161939.06</v>
      </c>
      <c r="F13" s="63"/>
      <c r="G13" s="63"/>
      <c r="H13" s="63"/>
      <c r="I13" s="63"/>
      <c r="J13" s="63"/>
      <c r="K13" s="63"/>
      <c r="L13" s="63"/>
      <c r="M13" s="63"/>
      <c r="N13" s="63"/>
      <c r="O13" s="63"/>
    </row>
    <row r="14" ht="20.25" customHeight="1" spans="1:15">
      <c r="A14" s="170" t="s">
        <v>85</v>
      </c>
      <c r="B14" s="170" t="str">
        <f>"        "&amp;"事业单位医疗"</f>
        <v>        事业单位医疗</v>
      </c>
      <c r="C14" s="63">
        <v>77057.53</v>
      </c>
      <c r="D14" s="63">
        <v>77057.53</v>
      </c>
      <c r="E14" s="63">
        <v>77057.53</v>
      </c>
      <c r="F14" s="63"/>
      <c r="G14" s="63"/>
      <c r="H14" s="63"/>
      <c r="I14" s="63"/>
      <c r="J14" s="63"/>
      <c r="K14" s="63"/>
      <c r="L14" s="63"/>
      <c r="M14" s="63"/>
      <c r="N14" s="63"/>
      <c r="O14" s="63"/>
    </row>
    <row r="15" ht="20.25" customHeight="1" spans="1:15">
      <c r="A15" s="170" t="s">
        <v>86</v>
      </c>
      <c r="B15" s="170" t="str">
        <f>"        "&amp;"公务员医疗补助"</f>
        <v>        公务员医疗补助</v>
      </c>
      <c r="C15" s="63">
        <v>134782.45</v>
      </c>
      <c r="D15" s="63">
        <v>134782.45</v>
      </c>
      <c r="E15" s="63">
        <v>134782.45</v>
      </c>
      <c r="F15" s="63"/>
      <c r="G15" s="63"/>
      <c r="H15" s="63"/>
      <c r="I15" s="63"/>
      <c r="J15" s="63"/>
      <c r="K15" s="63"/>
      <c r="L15" s="63"/>
      <c r="M15" s="63"/>
      <c r="N15" s="63"/>
      <c r="O15" s="63"/>
    </row>
    <row r="16" ht="20.25" customHeight="1" spans="1:15">
      <c r="A16" s="170" t="s">
        <v>87</v>
      </c>
      <c r="B16" s="170" t="str">
        <f>"        "&amp;"其他行政事业单位医疗支出"</f>
        <v>        其他行政事业单位医疗支出</v>
      </c>
      <c r="C16" s="63">
        <v>21781.86</v>
      </c>
      <c r="D16" s="63">
        <v>21781.86</v>
      </c>
      <c r="E16" s="63">
        <v>21781.86</v>
      </c>
      <c r="F16" s="63"/>
      <c r="G16" s="63"/>
      <c r="H16" s="63"/>
      <c r="I16" s="63"/>
      <c r="J16" s="63"/>
      <c r="K16" s="63"/>
      <c r="L16" s="63"/>
      <c r="M16" s="63"/>
      <c r="N16" s="63"/>
      <c r="O16" s="63"/>
    </row>
    <row r="17" ht="20.25" customHeight="1" spans="1:15">
      <c r="A17" s="156" t="s">
        <v>88</v>
      </c>
      <c r="B17" s="156" t="str">
        <f>"        "&amp;"节能环保支出"</f>
        <v>        节能环保支出</v>
      </c>
      <c r="C17" s="63">
        <v>14583491.78</v>
      </c>
      <c r="D17" s="63">
        <v>14583491.78</v>
      </c>
      <c r="E17" s="63">
        <v>4453491.78</v>
      </c>
      <c r="F17" s="63">
        <v>10130000</v>
      </c>
      <c r="G17" s="63"/>
      <c r="H17" s="63"/>
      <c r="I17" s="63"/>
      <c r="J17" s="63"/>
      <c r="K17" s="63"/>
      <c r="L17" s="63"/>
      <c r="M17" s="63"/>
      <c r="N17" s="63"/>
      <c r="O17" s="63"/>
    </row>
    <row r="18" ht="20.25" customHeight="1" spans="1:15">
      <c r="A18" s="169" t="s">
        <v>89</v>
      </c>
      <c r="B18" s="169" t="str">
        <f>"        "&amp;"环境保护管理事务"</f>
        <v>        环境保护管理事务</v>
      </c>
      <c r="C18" s="63">
        <v>2906576.65</v>
      </c>
      <c r="D18" s="63">
        <v>2906576.65</v>
      </c>
      <c r="E18" s="63">
        <v>2906576.65</v>
      </c>
      <c r="F18" s="63"/>
      <c r="G18" s="63"/>
      <c r="H18" s="63"/>
      <c r="I18" s="63"/>
      <c r="J18" s="63"/>
      <c r="K18" s="63"/>
      <c r="L18" s="63"/>
      <c r="M18" s="63"/>
      <c r="N18" s="63"/>
      <c r="O18" s="63"/>
    </row>
    <row r="19" ht="20.25" customHeight="1" spans="1:15">
      <c r="A19" s="170" t="s">
        <v>90</v>
      </c>
      <c r="B19" s="170" t="str">
        <f>"        "&amp;"行政运行"</f>
        <v>        行政运行</v>
      </c>
      <c r="C19" s="63">
        <v>2818376.65</v>
      </c>
      <c r="D19" s="63">
        <v>2818376.65</v>
      </c>
      <c r="E19" s="63">
        <v>2818376.65</v>
      </c>
      <c r="F19" s="63"/>
      <c r="G19" s="63"/>
      <c r="H19" s="63"/>
      <c r="I19" s="63"/>
      <c r="J19" s="63"/>
      <c r="K19" s="63"/>
      <c r="L19" s="63"/>
      <c r="M19" s="63"/>
      <c r="N19" s="63"/>
      <c r="O19" s="63"/>
    </row>
    <row r="20" ht="20.25" customHeight="1" spans="1:15">
      <c r="A20" s="170" t="s">
        <v>91</v>
      </c>
      <c r="B20" s="170" t="str">
        <f>"        "&amp;"其他环境保护管理事务支出"</f>
        <v>        其他环境保护管理事务支出</v>
      </c>
      <c r="C20" s="63">
        <v>88200</v>
      </c>
      <c r="D20" s="63">
        <v>88200</v>
      </c>
      <c r="E20" s="63">
        <v>88200</v>
      </c>
      <c r="F20" s="63"/>
      <c r="G20" s="63"/>
      <c r="H20" s="63"/>
      <c r="I20" s="63"/>
      <c r="J20" s="63"/>
      <c r="K20" s="63"/>
      <c r="L20" s="63"/>
      <c r="M20" s="63"/>
      <c r="N20" s="63"/>
      <c r="O20" s="63"/>
    </row>
    <row r="21" ht="20.25" customHeight="1" spans="1:15">
      <c r="A21" s="169" t="s">
        <v>92</v>
      </c>
      <c r="B21" s="169" t="str">
        <f>"        "&amp;"污染防治"</f>
        <v>        污染防治</v>
      </c>
      <c r="C21" s="63">
        <v>9530000</v>
      </c>
      <c r="D21" s="63">
        <v>9530000</v>
      </c>
      <c r="E21" s="63"/>
      <c r="F21" s="63">
        <v>9530000</v>
      </c>
      <c r="G21" s="63"/>
      <c r="H21" s="63"/>
      <c r="I21" s="63"/>
      <c r="J21" s="63"/>
      <c r="K21" s="63"/>
      <c r="L21" s="63"/>
      <c r="M21" s="63"/>
      <c r="N21" s="63"/>
      <c r="O21" s="63"/>
    </row>
    <row r="22" ht="20.25" customHeight="1" spans="1:15">
      <c r="A22" s="170" t="s">
        <v>93</v>
      </c>
      <c r="B22" s="170" t="str">
        <f>"        "&amp;"大气"</f>
        <v>        大气</v>
      </c>
      <c r="C22" s="63">
        <v>9530000</v>
      </c>
      <c r="D22" s="63">
        <v>9530000</v>
      </c>
      <c r="E22" s="63"/>
      <c r="F22" s="63">
        <v>9530000</v>
      </c>
      <c r="G22" s="63"/>
      <c r="H22" s="63"/>
      <c r="I22" s="63"/>
      <c r="J22" s="63"/>
      <c r="K22" s="63"/>
      <c r="L22" s="63"/>
      <c r="M22" s="63"/>
      <c r="N22" s="63"/>
      <c r="O22" s="63"/>
    </row>
    <row r="23" ht="20.25" customHeight="1" spans="1:15">
      <c r="A23" s="169" t="s">
        <v>94</v>
      </c>
      <c r="B23" s="169" t="str">
        <f>"        "&amp;"污染减排"</f>
        <v>        污染减排</v>
      </c>
      <c r="C23" s="63">
        <v>2146915.13</v>
      </c>
      <c r="D23" s="63">
        <v>2146915.13</v>
      </c>
      <c r="E23" s="63">
        <v>1546915.13</v>
      </c>
      <c r="F23" s="63">
        <v>600000</v>
      </c>
      <c r="G23" s="63"/>
      <c r="H23" s="63"/>
      <c r="I23" s="63"/>
      <c r="J23" s="63"/>
      <c r="K23" s="63"/>
      <c r="L23" s="63"/>
      <c r="M23" s="63"/>
      <c r="N23" s="63"/>
      <c r="O23" s="63"/>
    </row>
    <row r="24" ht="20.25" customHeight="1" spans="1:15">
      <c r="A24" s="170" t="s">
        <v>95</v>
      </c>
      <c r="B24" s="170" t="str">
        <f>"        "&amp;"生态环境监测与信息"</f>
        <v>        生态环境监测与信息</v>
      </c>
      <c r="C24" s="63">
        <v>1546915.13</v>
      </c>
      <c r="D24" s="63">
        <v>1546915.13</v>
      </c>
      <c r="E24" s="63">
        <v>1546915.13</v>
      </c>
      <c r="F24" s="63"/>
      <c r="G24" s="63"/>
      <c r="H24" s="63"/>
      <c r="I24" s="63"/>
      <c r="J24" s="63"/>
      <c r="K24" s="63"/>
      <c r="L24" s="63"/>
      <c r="M24" s="63"/>
      <c r="N24" s="63"/>
      <c r="O24" s="63"/>
    </row>
    <row r="25" ht="20.25" customHeight="1" spans="1:15">
      <c r="A25" s="170" t="s">
        <v>96</v>
      </c>
      <c r="B25" s="170" t="str">
        <f>"        "&amp;"生态环境执法监察"</f>
        <v>        生态环境执法监察</v>
      </c>
      <c r="C25" s="63">
        <v>600000</v>
      </c>
      <c r="D25" s="63">
        <v>600000</v>
      </c>
      <c r="E25" s="63"/>
      <c r="F25" s="63">
        <v>600000</v>
      </c>
      <c r="G25" s="63"/>
      <c r="H25" s="63"/>
      <c r="I25" s="63"/>
      <c r="J25" s="63"/>
      <c r="K25" s="63"/>
      <c r="L25" s="63"/>
      <c r="M25" s="63"/>
      <c r="N25" s="63"/>
      <c r="O25" s="63"/>
    </row>
    <row r="26" ht="20.25" customHeight="1" spans="1:15">
      <c r="A26" s="156" t="s">
        <v>97</v>
      </c>
      <c r="B26" s="156" t="str">
        <f>"        "&amp;"住房保障支出"</f>
        <v>        住房保障支出</v>
      </c>
      <c r="C26" s="63">
        <v>468852</v>
      </c>
      <c r="D26" s="63">
        <v>468852</v>
      </c>
      <c r="E26" s="63">
        <v>468852</v>
      </c>
      <c r="F26" s="63"/>
      <c r="G26" s="63"/>
      <c r="H26" s="63"/>
      <c r="I26" s="63"/>
      <c r="J26" s="63"/>
      <c r="K26" s="63"/>
      <c r="L26" s="63"/>
      <c r="M26" s="63"/>
      <c r="N26" s="63"/>
      <c r="O26" s="63"/>
    </row>
    <row r="27" ht="20.25" customHeight="1" spans="1:15">
      <c r="A27" s="169" t="s">
        <v>98</v>
      </c>
      <c r="B27" s="169" t="str">
        <f>"        "&amp;"住房改革支出"</f>
        <v>        住房改革支出</v>
      </c>
      <c r="C27" s="63">
        <v>468852</v>
      </c>
      <c r="D27" s="63">
        <v>468852</v>
      </c>
      <c r="E27" s="63">
        <v>468852</v>
      </c>
      <c r="F27" s="63"/>
      <c r="G27" s="63"/>
      <c r="H27" s="63"/>
      <c r="I27" s="63"/>
      <c r="J27" s="63"/>
      <c r="K27" s="63"/>
      <c r="L27" s="63"/>
      <c r="M27" s="63"/>
      <c r="N27" s="63"/>
      <c r="O27" s="63"/>
    </row>
    <row r="28" ht="20.25" customHeight="1" spans="1:15">
      <c r="A28" s="170" t="s">
        <v>99</v>
      </c>
      <c r="B28" s="170" t="str">
        <f>"        "&amp;"住房公积金"</f>
        <v>        住房公积金</v>
      </c>
      <c r="C28" s="63">
        <v>422196</v>
      </c>
      <c r="D28" s="63">
        <v>422196</v>
      </c>
      <c r="E28" s="63">
        <v>422196</v>
      </c>
      <c r="F28" s="63"/>
      <c r="G28" s="63"/>
      <c r="H28" s="63"/>
      <c r="I28" s="63"/>
      <c r="J28" s="63"/>
      <c r="K28" s="63"/>
      <c r="L28" s="63"/>
      <c r="M28" s="63"/>
      <c r="N28" s="63"/>
      <c r="O28" s="63"/>
    </row>
    <row r="29" ht="20.25" customHeight="1" spans="1:15">
      <c r="A29" s="170" t="s">
        <v>100</v>
      </c>
      <c r="B29" s="170" t="str">
        <f>"        "&amp;"购房补贴"</f>
        <v>        购房补贴</v>
      </c>
      <c r="C29" s="63">
        <v>46656</v>
      </c>
      <c r="D29" s="63">
        <v>46656</v>
      </c>
      <c r="E29" s="63">
        <v>46656</v>
      </c>
      <c r="F29" s="63"/>
      <c r="G29" s="63"/>
      <c r="H29" s="63"/>
      <c r="I29" s="63"/>
      <c r="J29" s="63"/>
      <c r="K29" s="63"/>
      <c r="L29" s="63"/>
      <c r="M29" s="63"/>
      <c r="N29" s="63"/>
      <c r="O29" s="63"/>
    </row>
    <row r="30" ht="20.25" customHeight="1" spans="1:15">
      <c r="A30" s="161" t="s">
        <v>30</v>
      </c>
      <c r="B30" s="156"/>
      <c r="C30" s="157">
        <v>15972221</v>
      </c>
      <c r="D30" s="157">
        <v>15972221</v>
      </c>
      <c r="E30" s="157">
        <v>5842221</v>
      </c>
      <c r="F30" s="157">
        <v>10130000</v>
      </c>
      <c r="G30" s="157"/>
      <c r="H30" s="157"/>
      <c r="I30" s="157"/>
      <c r="J30" s="157"/>
      <c r="K30" s="157"/>
      <c r="L30" s="157"/>
      <c r="M30" s="157"/>
      <c r="N30" s="157"/>
      <c r="O30" s="157"/>
    </row>
  </sheetData>
  <mergeCells count="12">
    <mergeCell ref="A1:O1"/>
    <mergeCell ref="A2:O2"/>
    <mergeCell ref="A3:N3"/>
    <mergeCell ref="D4:F4"/>
    <mergeCell ref="J4:O4"/>
    <mergeCell ref="A30:B30"/>
    <mergeCell ref="A4:A5"/>
    <mergeCell ref="B4:B5"/>
    <mergeCell ref="C4:C5"/>
    <mergeCell ref="G4:G5"/>
    <mergeCell ref="H4:H5"/>
    <mergeCell ref="I4:I5"/>
  </mergeCells>
  <pageMargins left="0.751388888888889" right="0.751388888888889" top="1" bottom="1" header="0.5" footer="0.5"/>
  <pageSetup paperSize="8" scale="73"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5"/>
  <sheetViews>
    <sheetView showZeros="0" workbookViewId="0">
      <selection activeCell="C27" sqref="C26:C27"/>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55" t="s">
        <v>101</v>
      </c>
      <c r="B1" s="171"/>
      <c r="C1" s="171"/>
      <c r="D1" s="171"/>
    </row>
    <row r="2" ht="28.5" customHeight="1" spans="1:4">
      <c r="A2" s="172" t="s">
        <v>102</v>
      </c>
      <c r="B2" s="172"/>
      <c r="C2" s="172"/>
      <c r="D2" s="172"/>
    </row>
    <row r="3" ht="18.75" customHeight="1" spans="1:4">
      <c r="A3" s="57" t="str">
        <f>"单位名称："&amp;"玉溪市生态环境局华宁分局"</f>
        <v>单位名称：玉溪市生态环境局华宁分局</v>
      </c>
      <c r="B3" s="57"/>
      <c r="C3" s="57"/>
      <c r="D3" s="55" t="s">
        <v>2</v>
      </c>
    </row>
    <row r="4" ht="18.75" customHeight="1" spans="1:4">
      <c r="A4" s="173" t="s">
        <v>3</v>
      </c>
      <c r="B4" s="173"/>
      <c r="C4" s="173" t="s">
        <v>4</v>
      </c>
      <c r="D4" s="173"/>
    </row>
    <row r="5" ht="18.75" customHeight="1" spans="1:4">
      <c r="A5" s="174" t="s">
        <v>5</v>
      </c>
      <c r="B5" s="174" t="s">
        <v>6</v>
      </c>
      <c r="C5" s="174" t="s">
        <v>103</v>
      </c>
      <c r="D5" s="174" t="s">
        <v>6</v>
      </c>
    </row>
    <row r="6" ht="18.75" customHeight="1" spans="1:4">
      <c r="A6" s="175" t="s">
        <v>104</v>
      </c>
      <c r="B6" s="176"/>
      <c r="C6" s="177" t="s">
        <v>105</v>
      </c>
      <c r="D6" s="176"/>
    </row>
    <row r="7" ht="18.75" customHeight="1" spans="1:4">
      <c r="A7" s="156" t="s">
        <v>106</v>
      </c>
      <c r="B7" s="178">
        <v>6442221</v>
      </c>
      <c r="C7" s="179" t="str">
        <f>"（一）"&amp;"社会保障和就业支出"</f>
        <v>（一）社会保障和就业支出</v>
      </c>
      <c r="D7" s="178">
        <v>524316.32</v>
      </c>
    </row>
    <row r="8" ht="18.75" customHeight="1" spans="1:4">
      <c r="A8" s="156" t="s">
        <v>107</v>
      </c>
      <c r="B8" s="178"/>
      <c r="C8" s="179" t="str">
        <f>"（二）"&amp;"卫生健康支出"</f>
        <v>（二）卫生健康支出</v>
      </c>
      <c r="D8" s="178">
        <v>395560.9</v>
      </c>
    </row>
    <row r="9" ht="18.75" customHeight="1" spans="1:4">
      <c r="A9" s="156" t="s">
        <v>108</v>
      </c>
      <c r="B9" s="178"/>
      <c r="C9" s="179" t="str">
        <f>"（三）"&amp;"节能环保支出"</f>
        <v>（三）节能环保支出</v>
      </c>
      <c r="D9" s="178">
        <v>14583491.78</v>
      </c>
    </row>
    <row r="10" ht="18.75" customHeight="1" spans="1:4">
      <c r="A10" s="156" t="s">
        <v>109</v>
      </c>
      <c r="B10" s="178"/>
      <c r="C10" s="179" t="str">
        <f>"（四）"&amp;"住房保障支出"</f>
        <v>（四）住房保障支出</v>
      </c>
      <c r="D10" s="178">
        <v>468852</v>
      </c>
    </row>
    <row r="11" ht="18.75" customHeight="1" spans="1:4">
      <c r="A11" s="60" t="s">
        <v>106</v>
      </c>
      <c r="B11" s="178">
        <v>9530000</v>
      </c>
      <c r="C11" s="156"/>
      <c r="D11" s="156"/>
    </row>
    <row r="12" ht="18.75" customHeight="1" spans="1:4">
      <c r="A12" s="60" t="s">
        <v>107</v>
      </c>
      <c r="B12" s="178"/>
      <c r="C12" s="156"/>
      <c r="D12" s="156"/>
    </row>
    <row r="13" ht="18.75" customHeight="1" spans="1:4">
      <c r="A13" s="60" t="s">
        <v>108</v>
      </c>
      <c r="B13" s="178"/>
      <c r="C13" s="156"/>
      <c r="D13" s="156"/>
    </row>
    <row r="14" ht="18.75" customHeight="1" spans="1:4">
      <c r="A14" s="156"/>
      <c r="B14" s="156"/>
      <c r="C14" s="156" t="s">
        <v>110</v>
      </c>
      <c r="D14" s="156"/>
    </row>
    <row r="15" ht="18.75" customHeight="1" spans="1:4">
      <c r="A15" s="180" t="s">
        <v>24</v>
      </c>
      <c r="B15" s="178">
        <v>15972221</v>
      </c>
      <c r="C15" s="180" t="s">
        <v>25</v>
      </c>
      <c r="D15" s="178">
        <v>15972221</v>
      </c>
    </row>
  </sheetData>
  <mergeCells count="5">
    <mergeCell ref="A1:D1"/>
    <mergeCell ref="A2:D2"/>
    <mergeCell ref="A3:C3"/>
    <mergeCell ref="A4:B4"/>
    <mergeCell ref="C4:D4"/>
  </mergeCells>
  <pageMargins left="0.751388888888889" right="0.751388888888889" top="1" bottom="1" header="0.5" footer="0.5"/>
  <pageSetup paperSize="9" scale="72" pageOrder="overThenDown"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topLeftCell="A4" workbookViewId="0">
      <selection activeCell="F30" sqref="F30"/>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67" t="s">
        <v>111</v>
      </c>
      <c r="B1" s="167"/>
      <c r="C1" s="167"/>
      <c r="D1" s="167"/>
      <c r="E1" s="167"/>
      <c r="F1" s="167"/>
      <c r="G1" s="167"/>
    </row>
    <row r="2" ht="28.5" customHeight="1" spans="1:7">
      <c r="A2" s="56" t="s">
        <v>112</v>
      </c>
      <c r="B2" s="56"/>
      <c r="C2" s="56"/>
      <c r="D2" s="56"/>
      <c r="E2" s="56"/>
      <c r="F2" s="56"/>
      <c r="G2" s="56"/>
    </row>
    <row r="3" ht="20.25" customHeight="1" spans="1:7">
      <c r="A3" s="57" t="str">
        <f>"单位名称："&amp;"玉溪市生态环境局华宁分局"</f>
        <v>单位名称：玉溪市生态环境局华宁分局</v>
      </c>
      <c r="B3" s="57"/>
      <c r="C3" s="57"/>
      <c r="D3" s="57"/>
      <c r="E3" s="57"/>
      <c r="F3" s="57"/>
      <c r="G3" s="55" t="s">
        <v>2</v>
      </c>
    </row>
    <row r="4" ht="27" customHeight="1" spans="1:7">
      <c r="A4" s="150" t="s">
        <v>113</v>
      </c>
      <c r="B4" s="150"/>
      <c r="C4" s="150" t="s">
        <v>30</v>
      </c>
      <c r="D4" s="150" t="s">
        <v>33</v>
      </c>
      <c r="E4" s="150"/>
      <c r="F4" s="150"/>
      <c r="G4" s="150" t="s">
        <v>72</v>
      </c>
    </row>
    <row r="5" ht="27" customHeight="1" spans="1:7">
      <c r="A5" s="150" t="s">
        <v>67</v>
      </c>
      <c r="B5" s="150" t="s">
        <v>68</v>
      </c>
      <c r="C5" s="150"/>
      <c r="D5" s="150" t="s">
        <v>32</v>
      </c>
      <c r="E5" s="150" t="s">
        <v>114</v>
      </c>
      <c r="F5" s="150" t="s">
        <v>115</v>
      </c>
      <c r="G5" s="150"/>
    </row>
    <row r="6" ht="20.25" customHeight="1" spans="1:7">
      <c r="A6" s="168" t="s">
        <v>44</v>
      </c>
      <c r="B6" s="168" t="s">
        <v>45</v>
      </c>
      <c r="C6" s="168" t="s">
        <v>46</v>
      </c>
      <c r="D6" s="168" t="s">
        <v>47</v>
      </c>
      <c r="E6" s="168" t="s">
        <v>48</v>
      </c>
      <c r="F6" s="168" t="s">
        <v>49</v>
      </c>
      <c r="G6" s="168">
        <v>7</v>
      </c>
    </row>
    <row r="7" ht="20.25" customHeight="1" spans="1:7">
      <c r="A7" s="156" t="s">
        <v>78</v>
      </c>
      <c r="B7" s="156" t="str">
        <f>"        "&amp;"社会保障和就业支出"</f>
        <v>        社会保障和就业支出</v>
      </c>
      <c r="C7" s="63">
        <v>524316.32</v>
      </c>
      <c r="D7" s="157">
        <v>524316.32</v>
      </c>
      <c r="E7" s="63">
        <v>523116.32</v>
      </c>
      <c r="F7" s="63">
        <v>1200</v>
      </c>
      <c r="G7" s="63"/>
    </row>
    <row r="8" ht="20.25" customHeight="1" spans="1:7">
      <c r="A8" s="169" t="s">
        <v>79</v>
      </c>
      <c r="B8" s="169" t="str">
        <f>"        "&amp;"行政事业单位养老支出"</f>
        <v>        行政事业单位养老支出</v>
      </c>
      <c r="C8" s="63">
        <v>524316.32</v>
      </c>
      <c r="D8" s="157">
        <v>524316.32</v>
      </c>
      <c r="E8" s="63">
        <v>523116.32</v>
      </c>
      <c r="F8" s="63">
        <v>1200</v>
      </c>
      <c r="G8" s="63"/>
    </row>
    <row r="9" ht="20.25" customHeight="1" spans="1:7">
      <c r="A9" s="170" t="s">
        <v>80</v>
      </c>
      <c r="B9" s="170" t="str">
        <f>"        "&amp;"行政单位离退休"</f>
        <v>        行政单位离退休</v>
      </c>
      <c r="C9" s="63">
        <v>63600</v>
      </c>
      <c r="D9" s="157">
        <v>63600</v>
      </c>
      <c r="E9" s="63">
        <v>62400</v>
      </c>
      <c r="F9" s="63">
        <v>1200</v>
      </c>
      <c r="G9" s="63"/>
    </row>
    <row r="10" ht="20.25" customHeight="1" spans="1:7">
      <c r="A10" s="170" t="s">
        <v>81</v>
      </c>
      <c r="B10" s="170" t="str">
        <f>"        "&amp;"机关事业单位基本养老保险缴费支出"</f>
        <v>        机关事业单位基本养老保险缴费支出</v>
      </c>
      <c r="C10" s="63">
        <v>460716.32</v>
      </c>
      <c r="D10" s="157">
        <v>460716.32</v>
      </c>
      <c r="E10" s="63">
        <v>460716.32</v>
      </c>
      <c r="F10" s="63"/>
      <c r="G10" s="63"/>
    </row>
    <row r="11" ht="20.25" customHeight="1" spans="1:7">
      <c r="A11" s="156" t="s">
        <v>82</v>
      </c>
      <c r="B11" s="156" t="str">
        <f>"        "&amp;"卫生健康支出"</f>
        <v>        卫生健康支出</v>
      </c>
      <c r="C11" s="63">
        <v>395560.9</v>
      </c>
      <c r="D11" s="157">
        <v>395560.9</v>
      </c>
      <c r="E11" s="63">
        <v>395560.9</v>
      </c>
      <c r="F11" s="63"/>
      <c r="G11" s="63"/>
    </row>
    <row r="12" ht="20.25" customHeight="1" spans="1:7">
      <c r="A12" s="169" t="s">
        <v>83</v>
      </c>
      <c r="B12" s="169" t="str">
        <f>"        "&amp;"行政事业单位医疗"</f>
        <v>        行政事业单位医疗</v>
      </c>
      <c r="C12" s="63">
        <v>395560.9</v>
      </c>
      <c r="D12" s="157">
        <v>395560.9</v>
      </c>
      <c r="E12" s="63">
        <v>395560.9</v>
      </c>
      <c r="F12" s="63"/>
      <c r="G12" s="63"/>
    </row>
    <row r="13" ht="20.25" customHeight="1" spans="1:7">
      <c r="A13" s="170" t="s">
        <v>84</v>
      </c>
      <c r="B13" s="170" t="str">
        <f>"        "&amp;"行政单位医疗"</f>
        <v>        行政单位医疗</v>
      </c>
      <c r="C13" s="63">
        <v>161939.06</v>
      </c>
      <c r="D13" s="157">
        <v>161939.06</v>
      </c>
      <c r="E13" s="63">
        <v>161939.06</v>
      </c>
      <c r="F13" s="63"/>
      <c r="G13" s="63"/>
    </row>
    <row r="14" ht="20.25" customHeight="1" spans="1:7">
      <c r="A14" s="170" t="s">
        <v>85</v>
      </c>
      <c r="B14" s="170" t="str">
        <f>"        "&amp;"事业单位医疗"</f>
        <v>        事业单位医疗</v>
      </c>
      <c r="C14" s="63">
        <v>77057.53</v>
      </c>
      <c r="D14" s="157">
        <v>77057.53</v>
      </c>
      <c r="E14" s="63">
        <v>77057.53</v>
      </c>
      <c r="F14" s="63"/>
      <c r="G14" s="63"/>
    </row>
    <row r="15" ht="20.25" customHeight="1" spans="1:7">
      <c r="A15" s="170" t="s">
        <v>86</v>
      </c>
      <c r="B15" s="170" t="str">
        <f>"        "&amp;"公务员医疗补助"</f>
        <v>        公务员医疗补助</v>
      </c>
      <c r="C15" s="63">
        <v>134782.45</v>
      </c>
      <c r="D15" s="157">
        <v>134782.45</v>
      </c>
      <c r="E15" s="63">
        <v>134782.45</v>
      </c>
      <c r="F15" s="63"/>
      <c r="G15" s="63"/>
    </row>
    <row r="16" ht="20.25" customHeight="1" spans="1:7">
      <c r="A16" s="170" t="s">
        <v>87</v>
      </c>
      <c r="B16" s="170" t="str">
        <f>"        "&amp;"其他行政事业单位医疗支出"</f>
        <v>        其他行政事业单位医疗支出</v>
      </c>
      <c r="C16" s="63">
        <v>21781.86</v>
      </c>
      <c r="D16" s="157">
        <v>21781.86</v>
      </c>
      <c r="E16" s="63">
        <v>21781.86</v>
      </c>
      <c r="F16" s="63"/>
      <c r="G16" s="63"/>
    </row>
    <row r="17" ht="20.25" customHeight="1" spans="1:7">
      <c r="A17" s="156" t="s">
        <v>88</v>
      </c>
      <c r="B17" s="156" t="str">
        <f>"        "&amp;"节能环保支出"</f>
        <v>        节能环保支出</v>
      </c>
      <c r="C17" s="63">
        <v>14583491.78</v>
      </c>
      <c r="D17" s="157">
        <v>4453491.78</v>
      </c>
      <c r="E17" s="63">
        <v>3660871.86</v>
      </c>
      <c r="F17" s="63">
        <v>792619.92</v>
      </c>
      <c r="G17" s="63">
        <v>10130000</v>
      </c>
    </row>
    <row r="18" ht="20.25" customHeight="1" spans="1:7">
      <c r="A18" s="169" t="s">
        <v>89</v>
      </c>
      <c r="B18" s="169" t="str">
        <f>"        "&amp;"环境保护管理事务"</f>
        <v>        环境保护管理事务</v>
      </c>
      <c r="C18" s="63">
        <v>2906576.65</v>
      </c>
      <c r="D18" s="157">
        <v>2906576.65</v>
      </c>
      <c r="E18" s="63">
        <v>2248869.77</v>
      </c>
      <c r="F18" s="63">
        <v>657706.88</v>
      </c>
      <c r="G18" s="63"/>
    </row>
    <row r="19" ht="20.25" customHeight="1" spans="1:7">
      <c r="A19" s="170" t="s">
        <v>90</v>
      </c>
      <c r="B19" s="170" t="str">
        <f>"        "&amp;"行政运行"</f>
        <v>        行政运行</v>
      </c>
      <c r="C19" s="63">
        <v>2818376.65</v>
      </c>
      <c r="D19" s="157">
        <v>2818376.65</v>
      </c>
      <c r="E19" s="63">
        <v>2248869.77</v>
      </c>
      <c r="F19" s="63">
        <v>569506.88</v>
      </c>
      <c r="G19" s="63"/>
    </row>
    <row r="20" ht="20.25" customHeight="1" spans="1:7">
      <c r="A20" s="170" t="s">
        <v>91</v>
      </c>
      <c r="B20" s="170" t="str">
        <f>"        "&amp;"其他环境保护管理事务支出"</f>
        <v>        其他环境保护管理事务支出</v>
      </c>
      <c r="C20" s="63">
        <v>88200</v>
      </c>
      <c r="D20" s="157">
        <v>88200</v>
      </c>
      <c r="E20" s="63"/>
      <c r="F20" s="63">
        <v>88200</v>
      </c>
      <c r="G20" s="63"/>
    </row>
    <row r="21" ht="20.25" customHeight="1" spans="1:7">
      <c r="A21" s="169" t="s">
        <v>92</v>
      </c>
      <c r="B21" s="169" t="str">
        <f>"        "&amp;"污染防治"</f>
        <v>        污染防治</v>
      </c>
      <c r="C21" s="63">
        <v>9530000</v>
      </c>
      <c r="D21" s="157"/>
      <c r="E21" s="63"/>
      <c r="F21" s="63"/>
      <c r="G21" s="63">
        <v>9530000</v>
      </c>
    </row>
    <row r="22" ht="20.25" customHeight="1" spans="1:7">
      <c r="A22" s="170" t="s">
        <v>93</v>
      </c>
      <c r="B22" s="170" t="str">
        <f>"        "&amp;"大气"</f>
        <v>        大气</v>
      </c>
      <c r="C22" s="63">
        <v>9530000</v>
      </c>
      <c r="D22" s="157"/>
      <c r="E22" s="63"/>
      <c r="F22" s="63"/>
      <c r="G22" s="63">
        <v>9530000</v>
      </c>
    </row>
    <row r="23" ht="20.25" customHeight="1" spans="1:7">
      <c r="A23" s="169" t="s">
        <v>94</v>
      </c>
      <c r="B23" s="169" t="str">
        <f>"        "&amp;"污染减排"</f>
        <v>        污染减排</v>
      </c>
      <c r="C23" s="63">
        <v>2146915.13</v>
      </c>
      <c r="D23" s="157">
        <v>1546915.13</v>
      </c>
      <c r="E23" s="63">
        <v>1412002.09</v>
      </c>
      <c r="F23" s="63">
        <v>134913.04</v>
      </c>
      <c r="G23" s="63">
        <v>600000</v>
      </c>
    </row>
    <row r="24" ht="20.25" customHeight="1" spans="1:7">
      <c r="A24" s="170" t="s">
        <v>95</v>
      </c>
      <c r="B24" s="170" t="str">
        <f>"        "&amp;"生态环境监测与信息"</f>
        <v>        生态环境监测与信息</v>
      </c>
      <c r="C24" s="63">
        <v>1546915.13</v>
      </c>
      <c r="D24" s="157">
        <v>1546915.13</v>
      </c>
      <c r="E24" s="63">
        <v>1412002.09</v>
      </c>
      <c r="F24" s="63">
        <v>134913.04</v>
      </c>
      <c r="G24" s="63"/>
    </row>
    <row r="25" ht="20.25" customHeight="1" spans="1:7">
      <c r="A25" s="170" t="s">
        <v>96</v>
      </c>
      <c r="B25" s="170" t="str">
        <f>"        "&amp;"生态环境执法监察"</f>
        <v>        生态环境执法监察</v>
      </c>
      <c r="C25" s="63">
        <v>600000</v>
      </c>
      <c r="D25" s="157"/>
      <c r="E25" s="63"/>
      <c r="F25" s="63"/>
      <c r="G25" s="63">
        <v>600000</v>
      </c>
    </row>
    <row r="26" ht="20.25" customHeight="1" spans="1:7">
      <c r="A26" s="156" t="s">
        <v>97</v>
      </c>
      <c r="B26" s="156" t="str">
        <f>"        "&amp;"住房保障支出"</f>
        <v>        住房保障支出</v>
      </c>
      <c r="C26" s="63">
        <v>468852</v>
      </c>
      <c r="D26" s="157">
        <v>468852</v>
      </c>
      <c r="E26" s="63">
        <v>468852</v>
      </c>
      <c r="F26" s="63"/>
      <c r="G26" s="63"/>
    </row>
    <row r="27" ht="20.25" customHeight="1" spans="1:7">
      <c r="A27" s="169" t="s">
        <v>98</v>
      </c>
      <c r="B27" s="169" t="str">
        <f>"        "&amp;"住房改革支出"</f>
        <v>        住房改革支出</v>
      </c>
      <c r="C27" s="63">
        <v>468852</v>
      </c>
      <c r="D27" s="157">
        <v>468852</v>
      </c>
      <c r="E27" s="63">
        <v>468852</v>
      </c>
      <c r="F27" s="63"/>
      <c r="G27" s="63"/>
    </row>
    <row r="28" ht="20.25" customHeight="1" spans="1:7">
      <c r="A28" s="170" t="s">
        <v>99</v>
      </c>
      <c r="B28" s="170" t="str">
        <f>"        "&amp;"住房公积金"</f>
        <v>        住房公积金</v>
      </c>
      <c r="C28" s="63">
        <v>422196</v>
      </c>
      <c r="D28" s="157">
        <v>422196</v>
      </c>
      <c r="E28" s="63">
        <v>422196</v>
      </c>
      <c r="F28" s="63"/>
      <c r="G28" s="63"/>
    </row>
    <row r="29" ht="20.25" customHeight="1" spans="1:7">
      <c r="A29" s="170" t="s">
        <v>100</v>
      </c>
      <c r="B29" s="170" t="str">
        <f>"        "&amp;"购房补贴"</f>
        <v>        购房补贴</v>
      </c>
      <c r="C29" s="63">
        <v>46656</v>
      </c>
      <c r="D29" s="157">
        <v>46656</v>
      </c>
      <c r="E29" s="63">
        <v>46656</v>
      </c>
      <c r="F29" s="63"/>
      <c r="G29" s="63"/>
    </row>
    <row r="30" ht="20.25" customHeight="1" spans="1:7">
      <c r="A30" s="161" t="s">
        <v>30</v>
      </c>
      <c r="B30" s="156"/>
      <c r="C30" s="157">
        <v>15972221</v>
      </c>
      <c r="D30" s="157">
        <v>5842221</v>
      </c>
      <c r="E30" s="157">
        <v>5048401.08</v>
      </c>
      <c r="F30" s="157">
        <v>793819.92</v>
      </c>
      <c r="G30" s="157">
        <v>10130000</v>
      </c>
    </row>
  </sheetData>
  <mergeCells count="8">
    <mergeCell ref="A1:G1"/>
    <mergeCell ref="A2:G2"/>
    <mergeCell ref="A3:F3"/>
    <mergeCell ref="A4:B4"/>
    <mergeCell ref="D4:F4"/>
    <mergeCell ref="A30:B30"/>
    <mergeCell ref="C4:C5"/>
    <mergeCell ref="G4:G5"/>
  </mergeCells>
  <pageMargins left="0.75" right="0.75" top="1" bottom="1" header="0.5" footer="0.5"/>
  <pageSetup paperSize="1" scale="62"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selection activeCell="H21" sqref="H21"/>
    </sheetView>
  </sheetViews>
  <sheetFormatPr defaultColWidth="8.85" defaultRowHeight="15" customHeight="1" outlineLevelRow="7" outlineLevelCol="5"/>
  <cols>
    <col min="1" max="6" width="25.1333333333333" customWidth="1"/>
  </cols>
  <sheetData>
    <row r="1" s="149" customFormat="1" customHeight="1" spans="1:6">
      <c r="A1" s="55" t="s">
        <v>116</v>
      </c>
      <c r="B1" s="55"/>
      <c r="C1" s="55"/>
      <c r="D1" s="55"/>
      <c r="E1" s="55"/>
      <c r="F1" s="55"/>
    </row>
    <row r="2" s="149" customFormat="1" ht="28.5" customHeight="1" spans="1:6">
      <c r="A2" s="56" t="s">
        <v>117</v>
      </c>
      <c r="B2" s="56"/>
      <c r="C2" s="56"/>
      <c r="D2" s="56"/>
      <c r="E2" s="56"/>
      <c r="F2" s="56"/>
    </row>
    <row r="3" s="149" customFormat="1" ht="20.25" customHeight="1" spans="1:6">
      <c r="A3" s="57" t="str">
        <f>"单位名称："&amp;"玉溪市生态环境局华宁分局"</f>
        <v>单位名称：玉溪市生态环境局华宁分局</v>
      </c>
      <c r="B3" s="57"/>
      <c r="C3" s="57"/>
      <c r="D3" s="57"/>
      <c r="E3" s="57"/>
      <c r="F3" s="55" t="s">
        <v>2</v>
      </c>
    </row>
    <row r="4" ht="20.25" customHeight="1" spans="1:6">
      <c r="A4" s="150" t="s">
        <v>118</v>
      </c>
      <c r="B4" s="150" t="s">
        <v>119</v>
      </c>
      <c r="C4" s="150" t="s">
        <v>120</v>
      </c>
      <c r="D4" s="150"/>
      <c r="E4" s="150"/>
      <c r="F4" s="150"/>
    </row>
    <row r="5" ht="35.25" customHeight="1" spans="1:6">
      <c r="A5" s="150"/>
      <c r="B5" s="150"/>
      <c r="C5" s="150" t="s">
        <v>32</v>
      </c>
      <c r="D5" s="150" t="s">
        <v>121</v>
      </c>
      <c r="E5" s="150" t="s">
        <v>122</v>
      </c>
      <c r="F5" s="150" t="s">
        <v>123</v>
      </c>
    </row>
    <row r="6" ht="20.25" customHeight="1" spans="1:6">
      <c r="A6" s="162" t="s">
        <v>44</v>
      </c>
      <c r="B6" s="162">
        <v>2</v>
      </c>
      <c r="C6" s="162">
        <v>3</v>
      </c>
      <c r="D6" s="162">
        <v>4</v>
      </c>
      <c r="E6" s="162">
        <v>5</v>
      </c>
      <c r="F6" s="162">
        <v>6</v>
      </c>
    </row>
    <row r="7" ht="20.25" customHeight="1" spans="1:6">
      <c r="A7" s="163">
        <v>48100</v>
      </c>
      <c r="B7" s="163"/>
      <c r="C7" s="163">
        <v>33100</v>
      </c>
      <c r="D7" s="163"/>
      <c r="E7" s="164">
        <v>33100</v>
      </c>
      <c r="F7" s="163">
        <v>15000</v>
      </c>
    </row>
    <row r="8" ht="100" customHeight="1" spans="1:6">
      <c r="A8" s="165" t="s">
        <v>124</v>
      </c>
      <c r="B8" s="166"/>
      <c r="C8" s="166"/>
      <c r="D8" s="166"/>
      <c r="E8" s="166"/>
      <c r="F8" s="166"/>
    </row>
  </sheetData>
  <mergeCells count="7">
    <mergeCell ref="A1:F1"/>
    <mergeCell ref="A2:F2"/>
    <mergeCell ref="A3:E3"/>
    <mergeCell ref="C4:E4"/>
    <mergeCell ref="A8:F8"/>
    <mergeCell ref="A4:A5"/>
    <mergeCell ref="B4:B5"/>
  </mergeCells>
  <pageMargins left="0.751388888888889" right="0.751388888888889" top="1" bottom="1" header="0.5" footer="0.5"/>
  <pageSetup paperSize="9" scale="58" pageOrder="overThenDown"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9"/>
  <sheetViews>
    <sheetView showZeros="0" workbookViewId="0">
      <selection activeCell="D19" sqref="D19"/>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s="149" customFormat="1" customHeight="1" spans="1:23">
      <c r="A1" s="55" t="s">
        <v>125</v>
      </c>
      <c r="B1" s="55"/>
      <c r="C1" s="55"/>
      <c r="D1" s="55"/>
      <c r="E1" s="55"/>
      <c r="F1" s="55"/>
      <c r="G1" s="55"/>
      <c r="H1" s="55"/>
      <c r="I1" s="55"/>
      <c r="J1" s="55"/>
      <c r="K1" s="55"/>
      <c r="L1" s="55"/>
      <c r="M1" s="55"/>
      <c r="N1" s="55"/>
      <c r="O1" s="55"/>
      <c r="P1" s="55"/>
      <c r="Q1" s="55"/>
      <c r="R1" s="55"/>
      <c r="S1" s="55"/>
      <c r="T1" s="55"/>
      <c r="U1" s="55"/>
      <c r="V1" s="55"/>
      <c r="W1" s="55"/>
    </row>
    <row r="2" s="149" customFormat="1" ht="28.5" customHeight="1" spans="1:23">
      <c r="A2" s="56" t="s">
        <v>126</v>
      </c>
      <c r="B2" s="56"/>
      <c r="C2" s="56" t="s">
        <v>127</v>
      </c>
      <c r="D2" s="56"/>
      <c r="E2" s="56"/>
      <c r="F2" s="56"/>
      <c r="G2" s="56"/>
      <c r="H2" s="56"/>
      <c r="I2" s="56"/>
      <c r="J2" s="56"/>
      <c r="K2" s="56"/>
      <c r="L2" s="56"/>
      <c r="M2" s="56"/>
      <c r="N2" s="56"/>
      <c r="O2" s="56"/>
      <c r="P2" s="56"/>
      <c r="Q2" s="56"/>
      <c r="R2" s="56"/>
      <c r="S2" s="56"/>
      <c r="T2" s="56"/>
      <c r="U2" s="56"/>
      <c r="V2" s="56"/>
      <c r="W2" s="56"/>
    </row>
    <row r="3" s="149" customFormat="1" ht="19.5" customHeight="1" spans="1:23">
      <c r="A3" s="57" t="str">
        <f>"单位名称："&amp;"玉溪市生态环境局华宁分局"</f>
        <v>单位名称：玉溪市生态环境局华宁分局</v>
      </c>
      <c r="B3" s="57"/>
      <c r="C3" s="57"/>
      <c r="D3" s="57"/>
      <c r="E3" s="57"/>
      <c r="F3" s="57"/>
      <c r="G3" s="57"/>
      <c r="H3" s="57"/>
      <c r="I3" s="57"/>
      <c r="J3" s="57"/>
      <c r="K3" s="57"/>
      <c r="L3" s="57"/>
      <c r="M3" s="57"/>
      <c r="N3" s="57"/>
      <c r="O3" s="57"/>
      <c r="P3" s="57"/>
      <c r="Q3" s="57"/>
      <c r="R3" s="55"/>
      <c r="S3" s="55"/>
      <c r="T3" s="55"/>
      <c r="U3" s="55"/>
      <c r="V3" s="55"/>
      <c r="W3" s="55" t="s">
        <v>2</v>
      </c>
    </row>
    <row r="4" ht="19.5" customHeight="1" spans="1:23">
      <c r="A4" s="150" t="s">
        <v>128</v>
      </c>
      <c r="B4" s="151" t="s">
        <v>129</v>
      </c>
      <c r="C4" s="150" t="s">
        <v>130</v>
      </c>
      <c r="D4" s="150" t="s">
        <v>131</v>
      </c>
      <c r="E4" s="150" t="s">
        <v>132</v>
      </c>
      <c r="F4" s="150" t="s">
        <v>133</v>
      </c>
      <c r="G4" s="150" t="s">
        <v>134</v>
      </c>
      <c r="H4" s="150" t="s">
        <v>135</v>
      </c>
      <c r="I4" s="150"/>
      <c r="J4" s="150"/>
      <c r="K4" s="150"/>
      <c r="L4" s="150"/>
      <c r="M4" s="150"/>
      <c r="N4" s="150"/>
      <c r="O4" s="150"/>
      <c r="P4" s="150"/>
      <c r="Q4" s="150"/>
      <c r="R4" s="150"/>
      <c r="S4" s="150"/>
      <c r="T4" s="150"/>
      <c r="U4" s="150"/>
      <c r="V4" s="150"/>
      <c r="W4" s="150"/>
    </row>
    <row r="5" ht="19.5" customHeight="1" spans="1:23">
      <c r="A5" s="150"/>
      <c r="B5" s="151"/>
      <c r="C5" s="150"/>
      <c r="D5" s="150"/>
      <c r="E5" s="150"/>
      <c r="F5" s="150"/>
      <c r="G5" s="150"/>
      <c r="H5" s="150" t="s">
        <v>30</v>
      </c>
      <c r="I5" s="150" t="s">
        <v>33</v>
      </c>
      <c r="J5" s="150"/>
      <c r="K5" s="150"/>
      <c r="L5" s="150"/>
      <c r="M5" s="150"/>
      <c r="N5" s="150" t="s">
        <v>136</v>
      </c>
      <c r="O5" s="150"/>
      <c r="P5" s="150"/>
      <c r="Q5" s="150" t="s">
        <v>36</v>
      </c>
      <c r="R5" s="150" t="s">
        <v>70</v>
      </c>
      <c r="S5" s="150"/>
      <c r="T5" s="150"/>
      <c r="U5" s="150"/>
      <c r="V5" s="150"/>
      <c r="W5" s="150"/>
    </row>
    <row r="6" ht="41.25" customHeight="1" spans="1:23">
      <c r="A6" s="150"/>
      <c r="B6" s="151"/>
      <c r="C6" s="150"/>
      <c r="D6" s="150"/>
      <c r="E6" s="150"/>
      <c r="F6" s="150"/>
      <c r="G6" s="150"/>
      <c r="H6" s="150"/>
      <c r="I6" s="150" t="s">
        <v>137</v>
      </c>
      <c r="J6" s="150" t="s">
        <v>138</v>
      </c>
      <c r="K6" s="150" t="s">
        <v>139</v>
      </c>
      <c r="L6" s="150" t="s">
        <v>140</v>
      </c>
      <c r="M6" s="150" t="s">
        <v>141</v>
      </c>
      <c r="N6" s="150" t="s">
        <v>33</v>
      </c>
      <c r="O6" s="150" t="s">
        <v>34</v>
      </c>
      <c r="P6" s="150" t="s">
        <v>35</v>
      </c>
      <c r="Q6" s="150"/>
      <c r="R6" s="150" t="s">
        <v>32</v>
      </c>
      <c r="S6" s="150" t="s">
        <v>39</v>
      </c>
      <c r="T6" s="150" t="s">
        <v>142</v>
      </c>
      <c r="U6" s="150" t="s">
        <v>41</v>
      </c>
      <c r="V6" s="150" t="s">
        <v>42</v>
      </c>
      <c r="W6" s="150" t="s">
        <v>43</v>
      </c>
    </row>
    <row r="7" ht="20.25" customHeight="1" spans="1:23">
      <c r="A7" s="152" t="s">
        <v>44</v>
      </c>
      <c r="B7" s="153" t="s">
        <v>45</v>
      </c>
      <c r="C7" s="154" t="s">
        <v>46</v>
      </c>
      <c r="D7" s="154" t="s">
        <v>47</v>
      </c>
      <c r="E7" s="154" t="s">
        <v>48</v>
      </c>
      <c r="F7" s="154" t="s">
        <v>49</v>
      </c>
      <c r="G7" s="154" t="s">
        <v>50</v>
      </c>
      <c r="H7" s="154" t="s">
        <v>51</v>
      </c>
      <c r="I7" s="154" t="s">
        <v>52</v>
      </c>
      <c r="J7" s="154" t="s">
        <v>53</v>
      </c>
      <c r="K7" s="154" t="s">
        <v>54</v>
      </c>
      <c r="L7" s="154" t="s">
        <v>55</v>
      </c>
      <c r="M7" s="154" t="s">
        <v>56</v>
      </c>
      <c r="N7" s="154" t="s">
        <v>57</v>
      </c>
      <c r="O7" s="154" t="s">
        <v>58</v>
      </c>
      <c r="P7" s="154" t="s">
        <v>59</v>
      </c>
      <c r="Q7" s="154" t="s">
        <v>60</v>
      </c>
      <c r="R7" s="154" t="s">
        <v>61</v>
      </c>
      <c r="S7" s="154" t="s">
        <v>62</v>
      </c>
      <c r="T7" s="154" t="s">
        <v>143</v>
      </c>
      <c r="U7" s="154" t="s">
        <v>144</v>
      </c>
      <c r="V7" s="154" t="s">
        <v>145</v>
      </c>
      <c r="W7" s="154" t="s">
        <v>146</v>
      </c>
    </row>
    <row r="8" ht="20.25" customHeight="1" spans="1:23">
      <c r="A8" s="155" t="s">
        <v>64</v>
      </c>
      <c r="C8" s="156"/>
      <c r="D8" s="156"/>
      <c r="E8" s="156"/>
      <c r="G8" s="156"/>
      <c r="H8" s="157">
        <v>5842221</v>
      </c>
      <c r="I8" s="63">
        <v>5842221</v>
      </c>
      <c r="J8" s="63">
        <v>2178654.27</v>
      </c>
      <c r="K8" s="63"/>
      <c r="L8" s="63">
        <v>3663566.73</v>
      </c>
      <c r="M8" s="63"/>
      <c r="N8" s="63"/>
      <c r="O8" s="63"/>
      <c r="P8" s="63"/>
      <c r="Q8" s="63"/>
      <c r="R8" s="63"/>
      <c r="S8" s="63"/>
      <c r="T8" s="63"/>
      <c r="U8" s="63"/>
      <c r="V8" s="63"/>
      <c r="W8" s="63"/>
    </row>
    <row r="9" ht="20.25" customHeight="1" spans="1:23">
      <c r="A9" s="155" t="str">
        <f t="shared" ref="A9:A48" si="0">"       "&amp;"玉溪市生态环境局华宁分局"</f>
        <v>       玉溪市生态环境局华宁分局</v>
      </c>
      <c r="B9" s="158" t="s">
        <v>147</v>
      </c>
      <c r="C9" s="156" t="s">
        <v>148</v>
      </c>
      <c r="D9" s="156" t="s">
        <v>90</v>
      </c>
      <c r="E9" s="156" t="s">
        <v>149</v>
      </c>
      <c r="F9" s="156" t="s">
        <v>150</v>
      </c>
      <c r="G9" s="156" t="s">
        <v>151</v>
      </c>
      <c r="H9" s="157">
        <v>626460</v>
      </c>
      <c r="I9" s="63">
        <v>626460</v>
      </c>
      <c r="J9" s="63">
        <v>274076.25</v>
      </c>
      <c r="K9" s="63"/>
      <c r="L9" s="63">
        <v>352383.75</v>
      </c>
      <c r="M9" s="63"/>
      <c r="N9" s="63"/>
      <c r="O9" s="63"/>
      <c r="P9" s="63"/>
      <c r="Q9" s="63"/>
      <c r="R9" s="63"/>
      <c r="S9" s="63"/>
      <c r="T9" s="63"/>
      <c r="U9" s="63"/>
      <c r="V9" s="63"/>
      <c r="W9" s="63"/>
    </row>
    <row r="10" ht="20.25" customHeight="1" spans="1:23">
      <c r="A10" s="159" t="str">
        <f t="shared" si="0"/>
        <v>       玉溪市生态环境局华宁分局</v>
      </c>
      <c r="B10" s="158" t="s">
        <v>147</v>
      </c>
      <c r="C10" s="156" t="s">
        <v>148</v>
      </c>
      <c r="D10" s="156" t="s">
        <v>90</v>
      </c>
      <c r="E10" s="156" t="s">
        <v>149</v>
      </c>
      <c r="F10" s="156" t="s">
        <v>152</v>
      </c>
      <c r="G10" s="156" t="s">
        <v>153</v>
      </c>
      <c r="H10" s="157">
        <v>944580</v>
      </c>
      <c r="I10" s="63">
        <v>944580</v>
      </c>
      <c r="J10" s="63">
        <v>413253.75</v>
      </c>
      <c r="K10" s="156"/>
      <c r="L10" s="63">
        <v>531326.25</v>
      </c>
      <c r="M10" s="156"/>
      <c r="N10" s="63"/>
      <c r="O10" s="63"/>
      <c r="P10" s="156"/>
      <c r="Q10" s="63"/>
      <c r="R10" s="63"/>
      <c r="S10" s="63"/>
      <c r="T10" s="63"/>
      <c r="U10" s="63"/>
      <c r="V10" s="63"/>
      <c r="W10" s="63"/>
    </row>
    <row r="11" ht="20.25" customHeight="1" spans="1:23">
      <c r="A11" s="159" t="str">
        <f t="shared" si="0"/>
        <v>       玉溪市生态环境局华宁分局</v>
      </c>
      <c r="B11" s="158" t="s">
        <v>147</v>
      </c>
      <c r="C11" s="156" t="s">
        <v>148</v>
      </c>
      <c r="D11" s="156" t="s">
        <v>100</v>
      </c>
      <c r="E11" s="156" t="s">
        <v>154</v>
      </c>
      <c r="F11" s="156" t="s">
        <v>152</v>
      </c>
      <c r="G11" s="156" t="s">
        <v>153</v>
      </c>
      <c r="H11" s="157">
        <v>26304</v>
      </c>
      <c r="I11" s="63">
        <v>26304</v>
      </c>
      <c r="J11" s="63"/>
      <c r="K11" s="156"/>
      <c r="L11" s="63">
        <v>26304</v>
      </c>
      <c r="M11" s="156"/>
      <c r="N11" s="63"/>
      <c r="O11" s="63"/>
      <c r="P11" s="156"/>
      <c r="Q11" s="63"/>
      <c r="R11" s="63"/>
      <c r="S11" s="63"/>
      <c r="T11" s="63"/>
      <c r="U11" s="63"/>
      <c r="V11" s="63"/>
      <c r="W11" s="63"/>
    </row>
    <row r="12" ht="20.25" customHeight="1" spans="1:23">
      <c r="A12" s="159" t="str">
        <f t="shared" si="0"/>
        <v>       玉溪市生态环境局华宁分局</v>
      </c>
      <c r="B12" s="158" t="s">
        <v>155</v>
      </c>
      <c r="C12" s="156" t="s">
        <v>156</v>
      </c>
      <c r="D12" s="156" t="s">
        <v>95</v>
      </c>
      <c r="E12" s="156" t="s">
        <v>157</v>
      </c>
      <c r="F12" s="156" t="s">
        <v>150</v>
      </c>
      <c r="G12" s="156" t="s">
        <v>151</v>
      </c>
      <c r="H12" s="157">
        <v>417024</v>
      </c>
      <c r="I12" s="63">
        <v>417024</v>
      </c>
      <c r="J12" s="63">
        <v>182448</v>
      </c>
      <c r="K12" s="156"/>
      <c r="L12" s="63">
        <v>234576</v>
      </c>
      <c r="M12" s="156"/>
      <c r="N12" s="63"/>
      <c r="O12" s="63"/>
      <c r="P12" s="156"/>
      <c r="Q12" s="63"/>
      <c r="R12" s="63"/>
      <c r="S12" s="63"/>
      <c r="T12" s="63"/>
      <c r="U12" s="63"/>
      <c r="V12" s="63"/>
      <c r="W12" s="63"/>
    </row>
    <row r="13" ht="20.25" customHeight="1" spans="1:23">
      <c r="A13" s="160" t="str">
        <f t="shared" si="0"/>
        <v>       玉溪市生态环境局华宁分局</v>
      </c>
      <c r="B13" s="156" t="s">
        <v>155</v>
      </c>
      <c r="C13" s="156" t="s">
        <v>156</v>
      </c>
      <c r="D13" s="156" t="s">
        <v>95</v>
      </c>
      <c r="E13" s="156" t="s">
        <v>157</v>
      </c>
      <c r="F13" s="156" t="s">
        <v>152</v>
      </c>
      <c r="G13" s="156" t="s">
        <v>153</v>
      </c>
      <c r="H13" s="157">
        <v>79116</v>
      </c>
      <c r="I13" s="63">
        <v>79116</v>
      </c>
      <c r="J13" s="63">
        <v>34613.25</v>
      </c>
      <c r="K13" s="156"/>
      <c r="L13" s="63">
        <v>44502.75</v>
      </c>
      <c r="M13" s="156"/>
      <c r="N13" s="63"/>
      <c r="O13" s="63"/>
      <c r="P13" s="156"/>
      <c r="Q13" s="63"/>
      <c r="R13" s="63"/>
      <c r="S13" s="63"/>
      <c r="T13" s="63"/>
      <c r="U13" s="63"/>
      <c r="V13" s="63"/>
      <c r="W13" s="63"/>
    </row>
    <row r="14" ht="20.25" customHeight="1" spans="1:23">
      <c r="A14" s="156" t="str">
        <f t="shared" si="0"/>
        <v>       玉溪市生态环境局华宁分局</v>
      </c>
      <c r="B14" s="156" t="s">
        <v>155</v>
      </c>
      <c r="C14" s="156" t="s">
        <v>156</v>
      </c>
      <c r="D14" s="156" t="s">
        <v>95</v>
      </c>
      <c r="E14" s="156" t="s">
        <v>157</v>
      </c>
      <c r="F14" s="156" t="s">
        <v>158</v>
      </c>
      <c r="G14" s="156" t="s">
        <v>159</v>
      </c>
      <c r="H14" s="157">
        <v>165120</v>
      </c>
      <c r="I14" s="63">
        <v>165120</v>
      </c>
      <c r="J14" s="63">
        <v>72240</v>
      </c>
      <c r="K14" s="156"/>
      <c r="L14" s="63">
        <v>92880</v>
      </c>
      <c r="M14" s="156"/>
      <c r="N14" s="63"/>
      <c r="O14" s="63"/>
      <c r="P14" s="156"/>
      <c r="Q14" s="63"/>
      <c r="R14" s="63"/>
      <c r="S14" s="63"/>
      <c r="T14" s="63"/>
      <c r="U14" s="63"/>
      <c r="V14" s="63"/>
      <c r="W14" s="63"/>
    </row>
    <row r="15" ht="20.25" customHeight="1" spans="1:23">
      <c r="A15" s="156" t="str">
        <f t="shared" si="0"/>
        <v>       玉溪市生态环境局华宁分局</v>
      </c>
      <c r="B15" s="156" t="s">
        <v>155</v>
      </c>
      <c r="C15" s="156" t="s">
        <v>156</v>
      </c>
      <c r="D15" s="156" t="s">
        <v>100</v>
      </c>
      <c r="E15" s="156" t="s">
        <v>154</v>
      </c>
      <c r="F15" s="156" t="s">
        <v>152</v>
      </c>
      <c r="G15" s="156" t="s">
        <v>153</v>
      </c>
      <c r="H15" s="157">
        <v>20352</v>
      </c>
      <c r="I15" s="63">
        <v>20352</v>
      </c>
      <c r="J15" s="63"/>
      <c r="K15" s="156"/>
      <c r="L15" s="63">
        <v>20352</v>
      </c>
      <c r="M15" s="156"/>
      <c r="N15" s="63"/>
      <c r="O15" s="63"/>
      <c r="P15" s="156"/>
      <c r="Q15" s="63"/>
      <c r="R15" s="63"/>
      <c r="S15" s="63"/>
      <c r="T15" s="63"/>
      <c r="U15" s="63"/>
      <c r="V15" s="63"/>
      <c r="W15" s="63"/>
    </row>
    <row r="16" ht="20.25" customHeight="1" spans="1:23">
      <c r="A16" s="156" t="str">
        <f t="shared" si="0"/>
        <v>       玉溪市生态环境局华宁分局</v>
      </c>
      <c r="B16" s="156" t="s">
        <v>160</v>
      </c>
      <c r="C16" s="156" t="s">
        <v>161</v>
      </c>
      <c r="D16" s="156" t="s">
        <v>81</v>
      </c>
      <c r="E16" s="156" t="s">
        <v>162</v>
      </c>
      <c r="F16" s="156" t="s">
        <v>163</v>
      </c>
      <c r="G16" s="156" t="s">
        <v>164</v>
      </c>
      <c r="H16" s="157">
        <v>460716.32</v>
      </c>
      <c r="I16" s="63">
        <v>460716.32</v>
      </c>
      <c r="J16" s="63">
        <v>115179.08</v>
      </c>
      <c r="K16" s="156"/>
      <c r="L16" s="63">
        <v>345537.24</v>
      </c>
      <c r="M16" s="156"/>
      <c r="N16" s="63"/>
      <c r="O16" s="63"/>
      <c r="P16" s="156"/>
      <c r="Q16" s="63"/>
      <c r="R16" s="63"/>
      <c r="S16" s="63"/>
      <c r="T16" s="63"/>
      <c r="U16" s="63"/>
      <c r="V16" s="63"/>
      <c r="W16" s="63"/>
    </row>
    <row r="17" ht="20.25" customHeight="1" spans="1:23">
      <c r="A17" s="156" t="str">
        <f t="shared" si="0"/>
        <v>       玉溪市生态环境局华宁分局</v>
      </c>
      <c r="B17" s="156" t="s">
        <v>160</v>
      </c>
      <c r="C17" s="156" t="s">
        <v>161</v>
      </c>
      <c r="D17" s="156" t="s">
        <v>84</v>
      </c>
      <c r="E17" s="156" t="s">
        <v>165</v>
      </c>
      <c r="F17" s="156" t="s">
        <v>166</v>
      </c>
      <c r="G17" s="156" t="s">
        <v>167</v>
      </c>
      <c r="H17" s="157">
        <v>161939.06</v>
      </c>
      <c r="I17" s="63">
        <v>161939.06</v>
      </c>
      <c r="J17" s="63">
        <v>40484.77</v>
      </c>
      <c r="K17" s="156"/>
      <c r="L17" s="63">
        <v>121454.29</v>
      </c>
      <c r="M17" s="156"/>
      <c r="N17" s="63"/>
      <c r="O17" s="63"/>
      <c r="P17" s="156"/>
      <c r="Q17" s="63"/>
      <c r="R17" s="63"/>
      <c r="S17" s="63"/>
      <c r="T17" s="63"/>
      <c r="U17" s="63"/>
      <c r="V17" s="63"/>
      <c r="W17" s="63"/>
    </row>
    <row r="18" ht="20.25" customHeight="1" spans="1:23">
      <c r="A18" s="156" t="str">
        <f t="shared" si="0"/>
        <v>       玉溪市生态环境局华宁分局</v>
      </c>
      <c r="B18" s="156" t="s">
        <v>160</v>
      </c>
      <c r="C18" s="156" t="s">
        <v>161</v>
      </c>
      <c r="D18" s="156" t="s">
        <v>85</v>
      </c>
      <c r="E18" s="156" t="s">
        <v>168</v>
      </c>
      <c r="F18" s="156" t="s">
        <v>166</v>
      </c>
      <c r="G18" s="156" t="s">
        <v>167</v>
      </c>
      <c r="H18" s="157">
        <v>77057.53</v>
      </c>
      <c r="I18" s="63">
        <v>77057.53</v>
      </c>
      <c r="J18" s="63">
        <v>19264.38</v>
      </c>
      <c r="K18" s="156"/>
      <c r="L18" s="63">
        <v>57793.15</v>
      </c>
      <c r="M18" s="156"/>
      <c r="N18" s="63"/>
      <c r="O18" s="63"/>
      <c r="P18" s="156"/>
      <c r="Q18" s="63"/>
      <c r="R18" s="63"/>
      <c r="S18" s="63"/>
      <c r="T18" s="63"/>
      <c r="U18" s="63"/>
      <c r="V18" s="63"/>
      <c r="W18" s="63"/>
    </row>
    <row r="19" ht="20.25" customHeight="1" spans="1:23">
      <c r="A19" s="156" t="str">
        <f t="shared" si="0"/>
        <v>       玉溪市生态环境局华宁分局</v>
      </c>
      <c r="B19" s="156" t="s">
        <v>160</v>
      </c>
      <c r="C19" s="156" t="s">
        <v>161</v>
      </c>
      <c r="D19" s="156" t="s">
        <v>86</v>
      </c>
      <c r="E19" s="156" t="s">
        <v>169</v>
      </c>
      <c r="F19" s="156" t="s">
        <v>170</v>
      </c>
      <c r="G19" s="156" t="s">
        <v>171</v>
      </c>
      <c r="H19" s="157">
        <v>134782.45</v>
      </c>
      <c r="I19" s="63">
        <v>134782.45</v>
      </c>
      <c r="J19" s="63">
        <v>33695.61</v>
      </c>
      <c r="K19" s="156"/>
      <c r="L19" s="63">
        <v>101086.84</v>
      </c>
      <c r="M19" s="156"/>
      <c r="N19" s="63"/>
      <c r="O19" s="63"/>
      <c r="P19" s="156"/>
      <c r="Q19" s="63"/>
      <c r="R19" s="63"/>
      <c r="S19" s="63"/>
      <c r="T19" s="63"/>
      <c r="U19" s="63"/>
      <c r="V19" s="63"/>
      <c r="W19" s="63"/>
    </row>
    <row r="20" ht="20.25" customHeight="1" spans="1:23">
      <c r="A20" s="156" t="str">
        <f t="shared" si="0"/>
        <v>       玉溪市生态环境局华宁分局</v>
      </c>
      <c r="B20" s="156" t="s">
        <v>160</v>
      </c>
      <c r="C20" s="156" t="s">
        <v>161</v>
      </c>
      <c r="D20" s="156" t="s">
        <v>87</v>
      </c>
      <c r="E20" s="156" t="s">
        <v>172</v>
      </c>
      <c r="F20" s="156" t="s">
        <v>173</v>
      </c>
      <c r="G20" s="156" t="s">
        <v>174</v>
      </c>
      <c r="H20" s="157">
        <v>21781.86</v>
      </c>
      <c r="I20" s="63">
        <v>21781.86</v>
      </c>
      <c r="J20" s="63">
        <v>12927.47</v>
      </c>
      <c r="K20" s="156"/>
      <c r="L20" s="63">
        <v>8854.39</v>
      </c>
      <c r="M20" s="156"/>
      <c r="N20" s="63"/>
      <c r="O20" s="63"/>
      <c r="P20" s="156"/>
      <c r="Q20" s="63"/>
      <c r="R20" s="63"/>
      <c r="S20" s="63"/>
      <c r="T20" s="63"/>
      <c r="U20" s="63"/>
      <c r="V20" s="63"/>
      <c r="W20" s="63"/>
    </row>
    <row r="21" ht="20.25" customHeight="1" spans="1:23">
      <c r="A21" s="156" t="str">
        <f t="shared" si="0"/>
        <v>       玉溪市生态环境局华宁分局</v>
      </c>
      <c r="B21" s="156" t="s">
        <v>160</v>
      </c>
      <c r="C21" s="156" t="s">
        <v>161</v>
      </c>
      <c r="D21" s="156" t="s">
        <v>90</v>
      </c>
      <c r="E21" s="156" t="s">
        <v>149</v>
      </c>
      <c r="F21" s="156" t="s">
        <v>173</v>
      </c>
      <c r="G21" s="156" t="s">
        <v>174</v>
      </c>
      <c r="H21" s="157">
        <v>1536.77</v>
      </c>
      <c r="I21" s="63">
        <v>1536.77</v>
      </c>
      <c r="J21" s="63">
        <v>384.19</v>
      </c>
      <c r="K21" s="156"/>
      <c r="L21" s="63">
        <v>1152.58</v>
      </c>
      <c r="M21" s="156"/>
      <c r="N21" s="63"/>
      <c r="O21" s="63"/>
      <c r="P21" s="156"/>
      <c r="Q21" s="63"/>
      <c r="R21" s="63"/>
      <c r="S21" s="63"/>
      <c r="T21" s="63"/>
      <c r="U21" s="63"/>
      <c r="V21" s="63"/>
      <c r="W21" s="63"/>
    </row>
    <row r="22" ht="20.25" customHeight="1" spans="1:23">
      <c r="A22" s="156" t="str">
        <f t="shared" si="0"/>
        <v>       玉溪市生态环境局华宁分局</v>
      </c>
      <c r="B22" s="156" t="s">
        <v>160</v>
      </c>
      <c r="C22" s="156" t="s">
        <v>161</v>
      </c>
      <c r="D22" s="156" t="s">
        <v>95</v>
      </c>
      <c r="E22" s="156" t="s">
        <v>157</v>
      </c>
      <c r="F22" s="156" t="s">
        <v>173</v>
      </c>
      <c r="G22" s="156" t="s">
        <v>174</v>
      </c>
      <c r="H22" s="157">
        <v>6742.09</v>
      </c>
      <c r="I22" s="63">
        <v>6742.09</v>
      </c>
      <c r="J22" s="63">
        <v>1685.52</v>
      </c>
      <c r="K22" s="156"/>
      <c r="L22" s="63">
        <v>5056.57</v>
      </c>
      <c r="M22" s="156"/>
      <c r="N22" s="63"/>
      <c r="O22" s="63"/>
      <c r="P22" s="156"/>
      <c r="Q22" s="63"/>
      <c r="R22" s="63"/>
      <c r="S22" s="63"/>
      <c r="T22" s="63"/>
      <c r="U22" s="63"/>
      <c r="V22" s="63"/>
      <c r="W22" s="63"/>
    </row>
    <row r="23" ht="20.25" customHeight="1" spans="1:23">
      <c r="A23" s="156" t="str">
        <f t="shared" si="0"/>
        <v>       玉溪市生态环境局华宁分局</v>
      </c>
      <c r="B23" s="156" t="s">
        <v>175</v>
      </c>
      <c r="C23" s="156" t="s">
        <v>176</v>
      </c>
      <c r="D23" s="156" t="s">
        <v>99</v>
      </c>
      <c r="E23" s="156" t="s">
        <v>176</v>
      </c>
      <c r="F23" s="156" t="s">
        <v>177</v>
      </c>
      <c r="G23" s="156" t="s">
        <v>176</v>
      </c>
      <c r="H23" s="157">
        <v>422196</v>
      </c>
      <c r="I23" s="63">
        <v>422196</v>
      </c>
      <c r="J23" s="63">
        <v>105549</v>
      </c>
      <c r="K23" s="156"/>
      <c r="L23" s="63">
        <v>316647</v>
      </c>
      <c r="M23" s="156"/>
      <c r="N23" s="63"/>
      <c r="O23" s="63"/>
      <c r="P23" s="156"/>
      <c r="Q23" s="63"/>
      <c r="R23" s="63"/>
      <c r="S23" s="63"/>
      <c r="T23" s="63"/>
      <c r="U23" s="63"/>
      <c r="V23" s="63"/>
      <c r="W23" s="63"/>
    </row>
    <row r="24" ht="20.25" customHeight="1" spans="1:23">
      <c r="A24" s="156" t="str">
        <f t="shared" si="0"/>
        <v>       玉溪市生态环境局华宁分局</v>
      </c>
      <c r="B24" s="156" t="s">
        <v>178</v>
      </c>
      <c r="C24" s="156" t="s">
        <v>179</v>
      </c>
      <c r="D24" s="156" t="s">
        <v>80</v>
      </c>
      <c r="E24" s="156" t="s">
        <v>180</v>
      </c>
      <c r="F24" s="156" t="s">
        <v>181</v>
      </c>
      <c r="G24" s="156" t="s">
        <v>182</v>
      </c>
      <c r="H24" s="157">
        <v>62400</v>
      </c>
      <c r="I24" s="63">
        <v>62400</v>
      </c>
      <c r="J24" s="63">
        <v>62400</v>
      </c>
      <c r="K24" s="156"/>
      <c r="L24" s="63"/>
      <c r="M24" s="156"/>
      <c r="N24" s="63"/>
      <c r="O24" s="63"/>
      <c r="P24" s="156"/>
      <c r="Q24" s="63"/>
      <c r="R24" s="63"/>
      <c r="S24" s="63"/>
      <c r="T24" s="63"/>
      <c r="U24" s="63"/>
      <c r="V24" s="63"/>
      <c r="W24" s="63"/>
    </row>
    <row r="25" ht="20.25" customHeight="1" spans="1:23">
      <c r="A25" s="156" t="str">
        <f t="shared" si="0"/>
        <v>       玉溪市生态环境局华宁分局</v>
      </c>
      <c r="B25" s="156" t="s">
        <v>183</v>
      </c>
      <c r="C25" s="156" t="s">
        <v>184</v>
      </c>
      <c r="D25" s="156" t="s">
        <v>90</v>
      </c>
      <c r="E25" s="156" t="s">
        <v>149</v>
      </c>
      <c r="F25" s="156" t="s">
        <v>185</v>
      </c>
      <c r="G25" s="156" t="s">
        <v>186</v>
      </c>
      <c r="H25" s="157">
        <v>528088</v>
      </c>
      <c r="I25" s="63">
        <v>528088</v>
      </c>
      <c r="J25" s="63">
        <v>143424.75</v>
      </c>
      <c r="K25" s="156"/>
      <c r="L25" s="63">
        <v>384663.25</v>
      </c>
      <c r="M25" s="156"/>
      <c r="N25" s="63"/>
      <c r="O25" s="63"/>
      <c r="P25" s="156"/>
      <c r="Q25" s="63"/>
      <c r="R25" s="63"/>
      <c r="S25" s="63"/>
      <c r="T25" s="63"/>
      <c r="U25" s="63"/>
      <c r="V25" s="63"/>
      <c r="W25" s="63"/>
    </row>
    <row r="26" ht="20.25" customHeight="1" spans="1:23">
      <c r="A26" s="156" t="str">
        <f t="shared" si="0"/>
        <v>       玉溪市生态环境局华宁分局</v>
      </c>
      <c r="B26" s="156" t="s">
        <v>187</v>
      </c>
      <c r="C26" s="156" t="s">
        <v>188</v>
      </c>
      <c r="D26" s="156" t="s">
        <v>90</v>
      </c>
      <c r="E26" s="156" t="s">
        <v>149</v>
      </c>
      <c r="F26" s="156" t="s">
        <v>189</v>
      </c>
      <c r="G26" s="156" t="s">
        <v>190</v>
      </c>
      <c r="H26" s="157">
        <v>13100</v>
      </c>
      <c r="I26" s="63">
        <v>13100</v>
      </c>
      <c r="J26" s="63"/>
      <c r="K26" s="156"/>
      <c r="L26" s="63">
        <v>13100</v>
      </c>
      <c r="M26" s="156"/>
      <c r="N26" s="63"/>
      <c r="O26" s="63"/>
      <c r="P26" s="156"/>
      <c r="Q26" s="63"/>
      <c r="R26" s="63"/>
      <c r="S26" s="63"/>
      <c r="T26" s="63"/>
      <c r="U26" s="63"/>
      <c r="V26" s="63"/>
      <c r="W26" s="63"/>
    </row>
    <row r="27" ht="20.25" customHeight="1" spans="1:23">
      <c r="A27" s="156" t="str">
        <f t="shared" si="0"/>
        <v>       玉溪市生态环境局华宁分局</v>
      </c>
      <c r="B27" s="156" t="s">
        <v>187</v>
      </c>
      <c r="C27" s="156" t="s">
        <v>188</v>
      </c>
      <c r="D27" s="156" t="s">
        <v>95</v>
      </c>
      <c r="E27" s="156" t="s">
        <v>157</v>
      </c>
      <c r="F27" s="156" t="s">
        <v>189</v>
      </c>
      <c r="G27" s="156" t="s">
        <v>190</v>
      </c>
      <c r="H27" s="157">
        <v>10000</v>
      </c>
      <c r="I27" s="63">
        <v>10000</v>
      </c>
      <c r="J27" s="63"/>
      <c r="K27" s="156"/>
      <c r="L27" s="63">
        <v>10000</v>
      </c>
      <c r="M27" s="156"/>
      <c r="N27" s="63"/>
      <c r="O27" s="63"/>
      <c r="P27" s="156"/>
      <c r="Q27" s="63"/>
      <c r="R27" s="63"/>
      <c r="S27" s="63"/>
      <c r="T27" s="63"/>
      <c r="U27" s="63"/>
      <c r="V27" s="63"/>
      <c r="W27" s="63"/>
    </row>
    <row r="28" ht="20.25" customHeight="1" spans="1:23">
      <c r="A28" s="156" t="str">
        <f t="shared" si="0"/>
        <v>       玉溪市生态环境局华宁分局</v>
      </c>
      <c r="B28" s="156" t="s">
        <v>191</v>
      </c>
      <c r="C28" s="156" t="s">
        <v>192</v>
      </c>
      <c r="D28" s="156" t="s">
        <v>90</v>
      </c>
      <c r="E28" s="156" t="s">
        <v>149</v>
      </c>
      <c r="F28" s="156" t="s">
        <v>193</v>
      </c>
      <c r="G28" s="156" t="s">
        <v>194</v>
      </c>
      <c r="H28" s="157">
        <v>150600</v>
      </c>
      <c r="I28" s="63">
        <v>150600</v>
      </c>
      <c r="J28" s="63">
        <v>65887.5</v>
      </c>
      <c r="K28" s="156"/>
      <c r="L28" s="63">
        <v>84712.5</v>
      </c>
      <c r="M28" s="156"/>
      <c r="N28" s="63"/>
      <c r="O28" s="63"/>
      <c r="P28" s="156"/>
      <c r="Q28" s="63"/>
      <c r="R28" s="63"/>
      <c r="S28" s="63"/>
      <c r="T28" s="63"/>
      <c r="U28" s="63"/>
      <c r="V28" s="63"/>
      <c r="W28" s="63"/>
    </row>
    <row r="29" ht="20.25" customHeight="1" spans="1:23">
      <c r="A29" s="156" t="str">
        <f t="shared" si="0"/>
        <v>       玉溪市生态环境局华宁分局</v>
      </c>
      <c r="B29" s="156" t="s">
        <v>195</v>
      </c>
      <c r="C29" s="156" t="s">
        <v>196</v>
      </c>
      <c r="D29" s="156" t="s">
        <v>90</v>
      </c>
      <c r="E29" s="156" t="s">
        <v>149</v>
      </c>
      <c r="F29" s="156" t="s">
        <v>197</v>
      </c>
      <c r="G29" s="156" t="s">
        <v>196</v>
      </c>
      <c r="H29" s="157">
        <v>31946.88</v>
      </c>
      <c r="I29" s="63">
        <v>31946.88</v>
      </c>
      <c r="J29" s="63"/>
      <c r="K29" s="156"/>
      <c r="L29" s="63">
        <v>31946.88</v>
      </c>
      <c r="M29" s="156"/>
      <c r="N29" s="63"/>
      <c r="O29" s="63"/>
      <c r="P29" s="156"/>
      <c r="Q29" s="63"/>
      <c r="R29" s="63"/>
      <c r="S29" s="63"/>
      <c r="T29" s="63"/>
      <c r="U29" s="63"/>
      <c r="V29" s="63"/>
      <c r="W29" s="63"/>
    </row>
    <row r="30" ht="20.25" customHeight="1" spans="1:23">
      <c r="A30" s="156" t="str">
        <f t="shared" si="0"/>
        <v>       玉溪市生态环境局华宁分局</v>
      </c>
      <c r="B30" s="156" t="s">
        <v>195</v>
      </c>
      <c r="C30" s="156" t="s">
        <v>196</v>
      </c>
      <c r="D30" s="156" t="s">
        <v>95</v>
      </c>
      <c r="E30" s="156" t="s">
        <v>157</v>
      </c>
      <c r="F30" s="156" t="s">
        <v>197</v>
      </c>
      <c r="G30" s="156" t="s">
        <v>196</v>
      </c>
      <c r="H30" s="157">
        <v>19913.04</v>
      </c>
      <c r="I30" s="63">
        <v>19913.04</v>
      </c>
      <c r="J30" s="63"/>
      <c r="K30" s="156"/>
      <c r="L30" s="63">
        <v>19913.04</v>
      </c>
      <c r="M30" s="156"/>
      <c r="N30" s="63"/>
      <c r="O30" s="63"/>
      <c r="P30" s="156"/>
      <c r="Q30" s="63"/>
      <c r="R30" s="63"/>
      <c r="S30" s="63"/>
      <c r="T30" s="63"/>
      <c r="U30" s="63"/>
      <c r="V30" s="63"/>
      <c r="W30" s="63"/>
    </row>
    <row r="31" ht="20.25" customHeight="1" spans="1:23">
      <c r="A31" s="156" t="str">
        <f t="shared" si="0"/>
        <v>       玉溪市生态环境局华宁分局</v>
      </c>
      <c r="B31" s="156" t="s">
        <v>198</v>
      </c>
      <c r="C31" s="156" t="s">
        <v>199</v>
      </c>
      <c r="D31" s="156" t="s">
        <v>80</v>
      </c>
      <c r="E31" s="156" t="s">
        <v>180</v>
      </c>
      <c r="F31" s="156" t="s">
        <v>200</v>
      </c>
      <c r="G31" s="156" t="s">
        <v>201</v>
      </c>
      <c r="H31" s="157">
        <v>1200</v>
      </c>
      <c r="I31" s="63">
        <v>1200</v>
      </c>
      <c r="J31" s="63">
        <v>1200</v>
      </c>
      <c r="K31" s="156"/>
      <c r="L31" s="63"/>
      <c r="M31" s="156"/>
      <c r="N31" s="63"/>
      <c r="O31" s="63"/>
      <c r="P31" s="156"/>
      <c r="Q31" s="63"/>
      <c r="R31" s="63"/>
      <c r="S31" s="63"/>
      <c r="T31" s="63"/>
      <c r="U31" s="63"/>
      <c r="V31" s="63"/>
      <c r="W31" s="63"/>
    </row>
    <row r="32" ht="20.25" customHeight="1" spans="1:23">
      <c r="A32" s="156" t="str">
        <f t="shared" si="0"/>
        <v>       玉溪市生态环境局华宁分局</v>
      </c>
      <c r="B32" s="156" t="s">
        <v>198</v>
      </c>
      <c r="C32" s="156" t="s">
        <v>199</v>
      </c>
      <c r="D32" s="156" t="s">
        <v>90</v>
      </c>
      <c r="E32" s="156" t="s">
        <v>149</v>
      </c>
      <c r="F32" s="156" t="s">
        <v>202</v>
      </c>
      <c r="G32" s="156" t="s">
        <v>203</v>
      </c>
      <c r="H32" s="157">
        <v>118000</v>
      </c>
      <c r="I32" s="63">
        <v>118000</v>
      </c>
      <c r="J32" s="63">
        <v>23975.75</v>
      </c>
      <c r="K32" s="156"/>
      <c r="L32" s="63">
        <v>94024.25</v>
      </c>
      <c r="M32" s="156"/>
      <c r="N32" s="63"/>
      <c r="O32" s="63"/>
      <c r="P32" s="156"/>
      <c r="Q32" s="63"/>
      <c r="R32" s="63"/>
      <c r="S32" s="63"/>
      <c r="T32" s="63"/>
      <c r="U32" s="63"/>
      <c r="V32" s="63"/>
      <c r="W32" s="63"/>
    </row>
    <row r="33" ht="20.25" customHeight="1" spans="1:23">
      <c r="A33" s="156" t="str">
        <f t="shared" si="0"/>
        <v>       玉溪市生态环境局华宁分局</v>
      </c>
      <c r="B33" s="156" t="s">
        <v>198</v>
      </c>
      <c r="C33" s="156" t="s">
        <v>199</v>
      </c>
      <c r="D33" s="156" t="s">
        <v>90</v>
      </c>
      <c r="E33" s="156" t="s">
        <v>149</v>
      </c>
      <c r="F33" s="156" t="s">
        <v>204</v>
      </c>
      <c r="G33" s="156" t="s">
        <v>205</v>
      </c>
      <c r="H33" s="157">
        <v>50000</v>
      </c>
      <c r="I33" s="63">
        <v>50000</v>
      </c>
      <c r="J33" s="63">
        <v>12500</v>
      </c>
      <c r="K33" s="156"/>
      <c r="L33" s="63">
        <v>37500</v>
      </c>
      <c r="M33" s="156"/>
      <c r="N33" s="63"/>
      <c r="O33" s="63"/>
      <c r="P33" s="156"/>
      <c r="Q33" s="63"/>
      <c r="R33" s="63"/>
      <c r="S33" s="63"/>
      <c r="T33" s="63"/>
      <c r="U33" s="63"/>
      <c r="V33" s="63"/>
      <c r="W33" s="63"/>
    </row>
    <row r="34" ht="20.25" customHeight="1" spans="1:23">
      <c r="A34" s="156" t="str">
        <f t="shared" si="0"/>
        <v>       玉溪市生态环境局华宁分局</v>
      </c>
      <c r="B34" s="156" t="s">
        <v>198</v>
      </c>
      <c r="C34" s="156" t="s">
        <v>199</v>
      </c>
      <c r="D34" s="156" t="s">
        <v>90</v>
      </c>
      <c r="E34" s="156" t="s">
        <v>149</v>
      </c>
      <c r="F34" s="156" t="s">
        <v>206</v>
      </c>
      <c r="G34" s="156" t="s">
        <v>207</v>
      </c>
      <c r="H34" s="157">
        <v>2000</v>
      </c>
      <c r="I34" s="63">
        <v>2000</v>
      </c>
      <c r="J34" s="63">
        <v>500</v>
      </c>
      <c r="K34" s="156"/>
      <c r="L34" s="63">
        <v>1500</v>
      </c>
      <c r="M34" s="156"/>
      <c r="N34" s="63"/>
      <c r="O34" s="63"/>
      <c r="P34" s="156"/>
      <c r="Q34" s="63"/>
      <c r="R34" s="63"/>
      <c r="S34" s="63"/>
      <c r="T34" s="63"/>
      <c r="U34" s="63"/>
      <c r="V34" s="63"/>
      <c r="W34" s="63"/>
    </row>
    <row r="35" ht="20.25" customHeight="1" spans="1:23">
      <c r="A35" s="156" t="str">
        <f t="shared" si="0"/>
        <v>       玉溪市生态环境局华宁分局</v>
      </c>
      <c r="B35" s="156" t="s">
        <v>198</v>
      </c>
      <c r="C35" s="156" t="s">
        <v>199</v>
      </c>
      <c r="D35" s="156" t="s">
        <v>90</v>
      </c>
      <c r="E35" s="156" t="s">
        <v>149</v>
      </c>
      <c r="F35" s="156" t="s">
        <v>208</v>
      </c>
      <c r="G35" s="156" t="s">
        <v>209</v>
      </c>
      <c r="H35" s="157">
        <v>5000</v>
      </c>
      <c r="I35" s="63">
        <v>5000</v>
      </c>
      <c r="J35" s="63">
        <v>1250</v>
      </c>
      <c r="K35" s="156"/>
      <c r="L35" s="63">
        <v>3750</v>
      </c>
      <c r="M35" s="156"/>
      <c r="N35" s="63"/>
      <c r="O35" s="63"/>
      <c r="P35" s="156"/>
      <c r="Q35" s="63"/>
      <c r="R35" s="63"/>
      <c r="S35" s="63"/>
      <c r="T35" s="63"/>
      <c r="U35" s="63"/>
      <c r="V35" s="63"/>
      <c r="W35" s="63"/>
    </row>
    <row r="36" ht="20.25" customHeight="1" spans="1:23">
      <c r="A36" s="156" t="str">
        <f t="shared" si="0"/>
        <v>       玉溪市生态环境局华宁分局</v>
      </c>
      <c r="B36" s="156" t="s">
        <v>198</v>
      </c>
      <c r="C36" s="156" t="s">
        <v>199</v>
      </c>
      <c r="D36" s="156" t="s">
        <v>90</v>
      </c>
      <c r="E36" s="156" t="s">
        <v>149</v>
      </c>
      <c r="F36" s="156" t="s">
        <v>210</v>
      </c>
      <c r="G36" s="156" t="s">
        <v>211</v>
      </c>
      <c r="H36" s="157">
        <v>37800</v>
      </c>
      <c r="I36" s="63">
        <v>37800</v>
      </c>
      <c r="J36" s="63">
        <v>9450</v>
      </c>
      <c r="K36" s="156"/>
      <c r="L36" s="63">
        <v>28350</v>
      </c>
      <c r="M36" s="156"/>
      <c r="N36" s="63"/>
      <c r="O36" s="63"/>
      <c r="P36" s="156"/>
      <c r="Q36" s="63"/>
      <c r="R36" s="63"/>
      <c r="S36" s="63"/>
      <c r="T36" s="63"/>
      <c r="U36" s="63"/>
      <c r="V36" s="63"/>
      <c r="W36" s="63"/>
    </row>
    <row r="37" ht="20.25" customHeight="1" spans="1:23">
      <c r="A37" s="156" t="str">
        <f t="shared" si="0"/>
        <v>       玉溪市生态环境局华宁分局</v>
      </c>
      <c r="B37" s="156" t="s">
        <v>198</v>
      </c>
      <c r="C37" s="156" t="s">
        <v>199</v>
      </c>
      <c r="D37" s="156" t="s">
        <v>90</v>
      </c>
      <c r="E37" s="156" t="s">
        <v>149</v>
      </c>
      <c r="F37" s="156" t="s">
        <v>212</v>
      </c>
      <c r="G37" s="156" t="s">
        <v>213</v>
      </c>
      <c r="H37" s="157">
        <v>17000</v>
      </c>
      <c r="I37" s="63">
        <v>17000</v>
      </c>
      <c r="J37" s="63">
        <v>4250</v>
      </c>
      <c r="K37" s="156"/>
      <c r="L37" s="63">
        <v>12750</v>
      </c>
      <c r="M37" s="156"/>
      <c r="N37" s="63"/>
      <c r="O37" s="63"/>
      <c r="P37" s="156"/>
      <c r="Q37" s="63"/>
      <c r="R37" s="63"/>
      <c r="S37" s="63"/>
      <c r="T37" s="63"/>
      <c r="U37" s="63"/>
      <c r="V37" s="63"/>
      <c r="W37" s="63"/>
    </row>
    <row r="38" ht="20.25" customHeight="1" spans="1:23">
      <c r="A38" s="156" t="str">
        <f t="shared" si="0"/>
        <v>       玉溪市生态环境局华宁分局</v>
      </c>
      <c r="B38" s="156" t="s">
        <v>198</v>
      </c>
      <c r="C38" s="156" t="s">
        <v>199</v>
      </c>
      <c r="D38" s="156" t="s">
        <v>90</v>
      </c>
      <c r="E38" s="156" t="s">
        <v>149</v>
      </c>
      <c r="F38" s="156" t="s">
        <v>193</v>
      </c>
      <c r="G38" s="156" t="s">
        <v>194</v>
      </c>
      <c r="H38" s="157">
        <v>15060</v>
      </c>
      <c r="I38" s="63">
        <v>15060</v>
      </c>
      <c r="J38" s="63">
        <v>3765</v>
      </c>
      <c r="K38" s="156"/>
      <c r="L38" s="63">
        <v>11295</v>
      </c>
      <c r="M38" s="156"/>
      <c r="N38" s="63"/>
      <c r="O38" s="63"/>
      <c r="P38" s="156"/>
      <c r="Q38" s="63"/>
      <c r="R38" s="63"/>
      <c r="S38" s="63"/>
      <c r="T38" s="63"/>
      <c r="U38" s="63"/>
      <c r="V38" s="63"/>
      <c r="W38" s="63"/>
    </row>
    <row r="39" ht="20.25" customHeight="1" spans="1:23">
      <c r="A39" s="156" t="str">
        <f t="shared" si="0"/>
        <v>       玉溪市生态环境局华宁分局</v>
      </c>
      <c r="B39" s="156" t="s">
        <v>198</v>
      </c>
      <c r="C39" s="156" t="s">
        <v>199</v>
      </c>
      <c r="D39" s="156" t="s">
        <v>95</v>
      </c>
      <c r="E39" s="156" t="s">
        <v>157</v>
      </c>
      <c r="F39" s="156" t="s">
        <v>202</v>
      </c>
      <c r="G39" s="156" t="s">
        <v>203</v>
      </c>
      <c r="H39" s="157">
        <v>45000</v>
      </c>
      <c r="I39" s="63">
        <v>45000</v>
      </c>
      <c r="J39" s="63">
        <v>11250</v>
      </c>
      <c r="K39" s="156"/>
      <c r="L39" s="63">
        <v>33750</v>
      </c>
      <c r="M39" s="156"/>
      <c r="N39" s="63"/>
      <c r="O39" s="63"/>
      <c r="P39" s="156"/>
      <c r="Q39" s="63"/>
      <c r="R39" s="63"/>
      <c r="S39" s="63"/>
      <c r="T39" s="63"/>
      <c r="U39" s="63"/>
      <c r="V39" s="63"/>
      <c r="W39" s="63"/>
    </row>
    <row r="40" ht="20.25" customHeight="1" spans="1:23">
      <c r="A40" s="156" t="str">
        <f t="shared" si="0"/>
        <v>       玉溪市生态环境局华宁分局</v>
      </c>
      <c r="B40" s="156" t="s">
        <v>198</v>
      </c>
      <c r="C40" s="156" t="s">
        <v>199</v>
      </c>
      <c r="D40" s="156" t="s">
        <v>95</v>
      </c>
      <c r="E40" s="156" t="s">
        <v>157</v>
      </c>
      <c r="F40" s="156" t="s">
        <v>204</v>
      </c>
      <c r="G40" s="156" t="s">
        <v>205</v>
      </c>
      <c r="H40" s="157">
        <v>50000</v>
      </c>
      <c r="I40" s="63">
        <v>50000</v>
      </c>
      <c r="J40" s="63">
        <v>12500</v>
      </c>
      <c r="K40" s="156"/>
      <c r="L40" s="63">
        <v>37500</v>
      </c>
      <c r="M40" s="156"/>
      <c r="N40" s="63"/>
      <c r="O40" s="63"/>
      <c r="P40" s="156"/>
      <c r="Q40" s="63"/>
      <c r="R40" s="63"/>
      <c r="S40" s="63"/>
      <c r="T40" s="63"/>
      <c r="U40" s="63"/>
      <c r="V40" s="63"/>
      <c r="W40" s="63"/>
    </row>
    <row r="41" ht="20.25" customHeight="1" spans="1:23">
      <c r="A41" s="156" t="str">
        <f t="shared" si="0"/>
        <v>       玉溪市生态环境局华宁分局</v>
      </c>
      <c r="B41" s="156" t="s">
        <v>198</v>
      </c>
      <c r="C41" s="156" t="s">
        <v>199</v>
      </c>
      <c r="D41" s="156" t="s">
        <v>95</v>
      </c>
      <c r="E41" s="156" t="s">
        <v>157</v>
      </c>
      <c r="F41" s="156" t="s">
        <v>212</v>
      </c>
      <c r="G41" s="156" t="s">
        <v>213</v>
      </c>
      <c r="H41" s="157">
        <v>10000</v>
      </c>
      <c r="I41" s="63">
        <v>10000</v>
      </c>
      <c r="J41" s="63">
        <v>2500</v>
      </c>
      <c r="K41" s="156"/>
      <c r="L41" s="63">
        <v>7500</v>
      </c>
      <c r="M41" s="156"/>
      <c r="N41" s="63"/>
      <c r="O41" s="63"/>
      <c r="P41" s="156"/>
      <c r="Q41" s="63"/>
      <c r="R41" s="63"/>
      <c r="S41" s="63"/>
      <c r="T41" s="63"/>
      <c r="U41" s="63"/>
      <c r="V41" s="63"/>
      <c r="W41" s="63"/>
    </row>
    <row r="42" ht="20.25" customHeight="1" spans="1:23">
      <c r="A42" s="156" t="str">
        <f t="shared" si="0"/>
        <v>       玉溪市生态环境局华宁分局</v>
      </c>
      <c r="B42" s="156" t="s">
        <v>214</v>
      </c>
      <c r="C42" s="156" t="s">
        <v>123</v>
      </c>
      <c r="D42" s="156" t="s">
        <v>90</v>
      </c>
      <c r="E42" s="156" t="s">
        <v>149</v>
      </c>
      <c r="F42" s="156" t="s">
        <v>215</v>
      </c>
      <c r="G42" s="156" t="s">
        <v>123</v>
      </c>
      <c r="H42" s="157">
        <v>15000</v>
      </c>
      <c r="I42" s="63">
        <v>15000</v>
      </c>
      <c r="J42" s="63"/>
      <c r="K42" s="156"/>
      <c r="L42" s="63">
        <v>15000</v>
      </c>
      <c r="M42" s="156"/>
      <c r="N42" s="63"/>
      <c r="O42" s="63"/>
      <c r="P42" s="156"/>
      <c r="Q42" s="63"/>
      <c r="R42" s="63"/>
      <c r="S42" s="63"/>
      <c r="T42" s="63"/>
      <c r="U42" s="63"/>
      <c r="V42" s="63"/>
      <c r="W42" s="63"/>
    </row>
    <row r="43" ht="20.25" customHeight="1" spans="1:23">
      <c r="A43" s="156" t="str">
        <f t="shared" si="0"/>
        <v>       玉溪市生态环境局华宁分局</v>
      </c>
      <c r="B43" s="156" t="s">
        <v>216</v>
      </c>
      <c r="C43" s="156" t="s">
        <v>217</v>
      </c>
      <c r="D43" s="156" t="s">
        <v>90</v>
      </c>
      <c r="E43" s="156" t="s">
        <v>149</v>
      </c>
      <c r="F43" s="156" t="s">
        <v>210</v>
      </c>
      <c r="G43" s="156" t="s">
        <v>211</v>
      </c>
      <c r="H43" s="157">
        <v>114000</v>
      </c>
      <c r="I43" s="63">
        <v>114000</v>
      </c>
      <c r="J43" s="63"/>
      <c r="K43" s="156"/>
      <c r="L43" s="63">
        <v>114000</v>
      </c>
      <c r="M43" s="156"/>
      <c r="N43" s="63"/>
      <c r="O43" s="63"/>
      <c r="P43" s="156"/>
      <c r="Q43" s="63"/>
      <c r="R43" s="63"/>
      <c r="S43" s="63"/>
      <c r="T43" s="63"/>
      <c r="U43" s="63"/>
      <c r="V43" s="63"/>
      <c r="W43" s="63"/>
    </row>
    <row r="44" ht="20.25" customHeight="1" spans="1:23">
      <c r="A44" s="156" t="str">
        <f t="shared" si="0"/>
        <v>       玉溪市生态环境局华宁分局</v>
      </c>
      <c r="B44" s="156" t="s">
        <v>218</v>
      </c>
      <c r="C44" s="156" t="s">
        <v>219</v>
      </c>
      <c r="D44" s="156" t="s">
        <v>91</v>
      </c>
      <c r="E44" s="156" t="s">
        <v>220</v>
      </c>
      <c r="F44" s="156" t="s">
        <v>202</v>
      </c>
      <c r="G44" s="156" t="s">
        <v>203</v>
      </c>
      <c r="H44" s="157">
        <v>88200</v>
      </c>
      <c r="I44" s="63">
        <v>88200</v>
      </c>
      <c r="J44" s="63"/>
      <c r="K44" s="156"/>
      <c r="L44" s="63">
        <v>88200</v>
      </c>
      <c r="M44" s="156"/>
      <c r="N44" s="63"/>
      <c r="O44" s="63"/>
      <c r="P44" s="156"/>
      <c r="Q44" s="63"/>
      <c r="R44" s="63"/>
      <c r="S44" s="63"/>
      <c r="T44" s="63"/>
      <c r="U44" s="63"/>
      <c r="V44" s="63"/>
      <c r="W44" s="63"/>
    </row>
    <row r="45" ht="20.25" customHeight="1" spans="1:23">
      <c r="A45" s="156" t="str">
        <f t="shared" si="0"/>
        <v>       玉溪市生态环境局华宁分局</v>
      </c>
      <c r="B45" s="156" t="s">
        <v>221</v>
      </c>
      <c r="C45" s="156" t="s">
        <v>222</v>
      </c>
      <c r="D45" s="156" t="s">
        <v>95</v>
      </c>
      <c r="E45" s="156" t="s">
        <v>157</v>
      </c>
      <c r="F45" s="156" t="s">
        <v>158</v>
      </c>
      <c r="G45" s="156" t="s">
        <v>159</v>
      </c>
      <c r="H45" s="157">
        <v>494000</v>
      </c>
      <c r="I45" s="63">
        <v>494000</v>
      </c>
      <c r="J45" s="63">
        <v>494000</v>
      </c>
      <c r="K45" s="156"/>
      <c r="L45" s="63"/>
      <c r="M45" s="156"/>
      <c r="N45" s="63"/>
      <c r="O45" s="63"/>
      <c r="P45" s="156"/>
      <c r="Q45" s="63"/>
      <c r="R45" s="63"/>
      <c r="S45" s="63"/>
      <c r="T45" s="63"/>
      <c r="U45" s="63"/>
      <c r="V45" s="63"/>
      <c r="W45" s="63"/>
    </row>
    <row r="46" ht="20.25" customHeight="1" spans="1:23">
      <c r="A46" s="156" t="str">
        <f t="shared" si="0"/>
        <v>       玉溪市生态环境局华宁分局</v>
      </c>
      <c r="B46" s="156" t="s">
        <v>223</v>
      </c>
      <c r="C46" s="156" t="s">
        <v>224</v>
      </c>
      <c r="D46" s="156" t="s">
        <v>95</v>
      </c>
      <c r="E46" s="156" t="s">
        <v>157</v>
      </c>
      <c r="F46" s="156" t="s">
        <v>158</v>
      </c>
      <c r="G46" s="156" t="s">
        <v>159</v>
      </c>
      <c r="H46" s="157">
        <v>250000</v>
      </c>
      <c r="I46" s="63">
        <v>250000</v>
      </c>
      <c r="J46" s="63"/>
      <c r="K46" s="156"/>
      <c r="L46" s="63">
        <v>250000</v>
      </c>
      <c r="M46" s="156"/>
      <c r="N46" s="63"/>
      <c r="O46" s="63"/>
      <c r="P46" s="156"/>
      <c r="Q46" s="63"/>
      <c r="R46" s="63"/>
      <c r="S46" s="63"/>
      <c r="T46" s="63"/>
      <c r="U46" s="63"/>
      <c r="V46" s="63"/>
      <c r="W46" s="63"/>
    </row>
    <row r="47" ht="20.25" customHeight="1" spans="1:23">
      <c r="A47" s="156" t="str">
        <f t="shared" si="0"/>
        <v>       玉溪市生态环境局华宁分局</v>
      </c>
      <c r="B47" s="156" t="s">
        <v>225</v>
      </c>
      <c r="C47" s="156" t="s">
        <v>226</v>
      </c>
      <c r="D47" s="156" t="s">
        <v>90</v>
      </c>
      <c r="E47" s="156" t="s">
        <v>149</v>
      </c>
      <c r="F47" s="156" t="s">
        <v>185</v>
      </c>
      <c r="G47" s="156" t="s">
        <v>186</v>
      </c>
      <c r="H47" s="157">
        <v>52205</v>
      </c>
      <c r="I47" s="63">
        <v>52205</v>
      </c>
      <c r="J47" s="63"/>
      <c r="K47" s="156"/>
      <c r="L47" s="63">
        <v>52205</v>
      </c>
      <c r="M47" s="156"/>
      <c r="N47" s="63"/>
      <c r="O47" s="63"/>
      <c r="P47" s="156"/>
      <c r="Q47" s="63"/>
      <c r="R47" s="63"/>
      <c r="S47" s="63"/>
      <c r="T47" s="63"/>
      <c r="U47" s="63"/>
      <c r="V47" s="63"/>
      <c r="W47" s="63"/>
    </row>
    <row r="48" ht="20.25" customHeight="1" spans="1:23">
      <c r="A48" s="156" t="str">
        <f t="shared" si="0"/>
        <v>       玉溪市生态环境局华宁分局</v>
      </c>
      <c r="B48" s="156" t="s">
        <v>227</v>
      </c>
      <c r="C48" s="156" t="s">
        <v>228</v>
      </c>
      <c r="D48" s="156" t="s">
        <v>90</v>
      </c>
      <c r="E48" s="156" t="s">
        <v>149</v>
      </c>
      <c r="F48" s="156" t="s">
        <v>229</v>
      </c>
      <c r="G48" s="156" t="s">
        <v>184</v>
      </c>
      <c r="H48" s="157">
        <v>96000</v>
      </c>
      <c r="I48" s="63">
        <v>96000</v>
      </c>
      <c r="J48" s="63">
        <v>24000</v>
      </c>
      <c r="K48" s="156"/>
      <c r="L48" s="63">
        <v>72000</v>
      </c>
      <c r="M48" s="156"/>
      <c r="N48" s="63"/>
      <c r="O48" s="63"/>
      <c r="P48" s="156"/>
      <c r="Q48" s="63"/>
      <c r="R48" s="63"/>
      <c r="S48" s="63"/>
      <c r="T48" s="63"/>
      <c r="U48" s="63"/>
      <c r="V48" s="63"/>
      <c r="W48" s="63"/>
    </row>
    <row r="49" ht="20.25" customHeight="1" spans="1:23">
      <c r="A49" s="161" t="s">
        <v>30</v>
      </c>
      <c r="B49" s="161"/>
      <c r="C49" s="161"/>
      <c r="D49" s="161"/>
      <c r="E49" s="161"/>
      <c r="F49" s="161"/>
      <c r="G49" s="161"/>
      <c r="H49" s="63">
        <v>5842221</v>
      </c>
      <c r="I49" s="63">
        <v>5842221</v>
      </c>
      <c r="J49" s="63">
        <v>2178654.27</v>
      </c>
      <c r="K49" s="63"/>
      <c r="L49" s="63">
        <v>3663566.73</v>
      </c>
      <c r="M49" s="63"/>
      <c r="N49" s="63"/>
      <c r="O49" s="63"/>
      <c r="P49" s="63"/>
      <c r="Q49" s="63"/>
      <c r="R49" s="63"/>
      <c r="S49" s="63"/>
      <c r="T49" s="63"/>
      <c r="U49" s="63"/>
      <c r="V49" s="63"/>
      <c r="W49" s="63"/>
    </row>
  </sheetData>
  <mergeCells count="17">
    <mergeCell ref="A1:W1"/>
    <mergeCell ref="A2:W2"/>
    <mergeCell ref="A3:V3"/>
    <mergeCell ref="H4:W4"/>
    <mergeCell ref="I5:M5"/>
    <mergeCell ref="N5:P5"/>
    <mergeCell ref="R5:W5"/>
    <mergeCell ref="A49:G49"/>
    <mergeCell ref="A4:A6"/>
    <mergeCell ref="B4:B6"/>
    <mergeCell ref="C4:C6"/>
    <mergeCell ref="D4:D6"/>
    <mergeCell ref="E4:E6"/>
    <mergeCell ref="F4:F6"/>
    <mergeCell ref="G4:G6"/>
    <mergeCell ref="H5:H6"/>
    <mergeCell ref="Q5:Q6"/>
  </mergeCells>
  <pageMargins left="0.751388888888889" right="0.751388888888889" top="1" bottom="1" header="0.5" footer="0.5"/>
  <pageSetup paperSize="9" scale="33"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3"/>
  <sheetViews>
    <sheetView showZeros="0" topLeftCell="F1" workbookViewId="0">
      <selection activeCell="A1" sqref="A1"/>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2"/>
      <c r="E1" s="143"/>
      <c r="F1" s="143"/>
      <c r="G1" s="143"/>
      <c r="H1" s="143"/>
      <c r="K1" s="132"/>
      <c r="N1" s="132"/>
      <c r="O1" s="132"/>
      <c r="P1" s="132"/>
      <c r="U1" s="148"/>
      <c r="W1" s="133" t="s">
        <v>230</v>
      </c>
    </row>
    <row r="2" ht="27.75" customHeight="1" spans="1:23">
      <c r="A2" s="31" t="s">
        <v>231</v>
      </c>
      <c r="B2" s="31"/>
      <c r="C2" s="31"/>
      <c r="D2" s="31"/>
      <c r="E2" s="31"/>
      <c r="F2" s="31"/>
      <c r="G2" s="31"/>
      <c r="H2" s="31"/>
      <c r="I2" s="31"/>
      <c r="J2" s="31"/>
      <c r="K2" s="31"/>
      <c r="L2" s="31"/>
      <c r="M2" s="31"/>
      <c r="N2" s="31"/>
      <c r="O2" s="31"/>
      <c r="P2" s="31"/>
      <c r="Q2" s="31"/>
      <c r="R2" s="31"/>
      <c r="S2" s="31"/>
      <c r="T2" s="31"/>
      <c r="U2" s="31"/>
      <c r="V2" s="31"/>
      <c r="W2" s="31"/>
    </row>
    <row r="3" ht="13.5" customHeight="1" spans="1:23">
      <c r="A3" s="5" t="str">
        <f>"单位名称："&amp;"玉溪市生态环境局华宁分局"</f>
        <v>单位名称：玉溪市生态环境局华宁分局</v>
      </c>
      <c r="B3" s="144" t="str">
        <f>"单位名称："&amp;"玉溪市生态环境局华宁分局"</f>
        <v>单位名称：玉溪市生态环境局华宁分局</v>
      </c>
      <c r="C3" s="144"/>
      <c r="D3" s="144"/>
      <c r="E3" s="144"/>
      <c r="F3" s="144"/>
      <c r="G3" s="144"/>
      <c r="H3" s="144"/>
      <c r="I3" s="144"/>
      <c r="J3" s="7"/>
      <c r="K3" s="7"/>
      <c r="L3" s="7"/>
      <c r="M3" s="7"/>
      <c r="N3" s="7"/>
      <c r="O3" s="7"/>
      <c r="P3" s="7"/>
      <c r="Q3" s="7"/>
      <c r="U3" s="148"/>
      <c r="W3" s="136" t="s">
        <v>2</v>
      </c>
    </row>
    <row r="4" ht="21.75" customHeight="1" spans="1:23">
      <c r="A4" s="9" t="s">
        <v>232</v>
      </c>
      <c r="B4" s="9" t="s">
        <v>129</v>
      </c>
      <c r="C4" s="9" t="s">
        <v>130</v>
      </c>
      <c r="D4" s="9" t="s">
        <v>233</v>
      </c>
      <c r="E4" s="10" t="s">
        <v>131</v>
      </c>
      <c r="F4" s="10" t="s">
        <v>132</v>
      </c>
      <c r="G4" s="10" t="s">
        <v>133</v>
      </c>
      <c r="H4" s="10" t="s">
        <v>134</v>
      </c>
      <c r="I4" s="20" t="s">
        <v>30</v>
      </c>
      <c r="J4" s="20" t="s">
        <v>234</v>
      </c>
      <c r="K4" s="20"/>
      <c r="L4" s="20"/>
      <c r="M4" s="20"/>
      <c r="N4" s="20" t="s">
        <v>136</v>
      </c>
      <c r="O4" s="20"/>
      <c r="P4" s="20"/>
      <c r="Q4" s="10" t="s">
        <v>36</v>
      </c>
      <c r="R4" s="11" t="s">
        <v>235</v>
      </c>
      <c r="S4" s="12"/>
      <c r="T4" s="12"/>
      <c r="U4" s="12"/>
      <c r="V4" s="12"/>
      <c r="W4" s="13"/>
    </row>
    <row r="5" ht="21.75" customHeight="1" spans="1:23">
      <c r="A5" s="14"/>
      <c r="B5" s="14"/>
      <c r="C5" s="14"/>
      <c r="D5" s="14"/>
      <c r="E5" s="15"/>
      <c r="F5" s="15"/>
      <c r="G5" s="15"/>
      <c r="H5" s="15"/>
      <c r="I5" s="20"/>
      <c r="J5" s="147" t="s">
        <v>33</v>
      </c>
      <c r="K5" s="147"/>
      <c r="L5" s="147" t="s">
        <v>34</v>
      </c>
      <c r="M5" s="147" t="s">
        <v>35</v>
      </c>
      <c r="N5" s="10" t="s">
        <v>33</v>
      </c>
      <c r="O5" s="10" t="s">
        <v>34</v>
      </c>
      <c r="P5" s="10" t="s">
        <v>35</v>
      </c>
      <c r="Q5" s="15"/>
      <c r="R5" s="10" t="s">
        <v>32</v>
      </c>
      <c r="S5" s="10" t="s">
        <v>39</v>
      </c>
      <c r="T5" s="10" t="s">
        <v>142</v>
      </c>
      <c r="U5" s="10" t="s">
        <v>41</v>
      </c>
      <c r="V5" s="10" t="s">
        <v>42</v>
      </c>
      <c r="W5" s="10" t="s">
        <v>43</v>
      </c>
    </row>
    <row r="6" ht="40.5" customHeight="1" spans="1:23">
      <c r="A6" s="17"/>
      <c r="B6" s="17"/>
      <c r="C6" s="17"/>
      <c r="D6" s="17"/>
      <c r="E6" s="18"/>
      <c r="F6" s="18"/>
      <c r="G6" s="18"/>
      <c r="H6" s="18"/>
      <c r="I6" s="20"/>
      <c r="J6" s="147" t="s">
        <v>32</v>
      </c>
      <c r="K6" s="147" t="s">
        <v>236</v>
      </c>
      <c r="L6" s="147"/>
      <c r="M6" s="147"/>
      <c r="N6" s="18"/>
      <c r="O6" s="18"/>
      <c r="P6" s="18"/>
      <c r="Q6" s="18"/>
      <c r="R6" s="18"/>
      <c r="S6" s="18"/>
      <c r="T6" s="18"/>
      <c r="U6" s="19"/>
      <c r="V6" s="18"/>
      <c r="W6" s="18"/>
    </row>
    <row r="7" ht="15" customHeight="1" spans="1:23">
      <c r="A7" s="145">
        <v>1</v>
      </c>
      <c r="B7" s="145">
        <v>2</v>
      </c>
      <c r="C7" s="145">
        <v>3</v>
      </c>
      <c r="D7" s="145">
        <v>4</v>
      </c>
      <c r="E7" s="145">
        <v>5</v>
      </c>
      <c r="F7" s="145">
        <v>6</v>
      </c>
      <c r="G7" s="145">
        <v>7</v>
      </c>
      <c r="H7" s="145">
        <v>8</v>
      </c>
      <c r="I7" s="145">
        <v>9</v>
      </c>
      <c r="J7" s="145">
        <v>10</v>
      </c>
      <c r="K7" s="145">
        <v>11</v>
      </c>
      <c r="L7" s="145">
        <v>12</v>
      </c>
      <c r="M7" s="145">
        <v>13</v>
      </c>
      <c r="N7" s="145">
        <v>14</v>
      </c>
      <c r="O7" s="145">
        <v>15</v>
      </c>
      <c r="P7" s="145">
        <v>16</v>
      </c>
      <c r="Q7" s="145">
        <v>17</v>
      </c>
      <c r="R7" s="145">
        <v>18</v>
      </c>
      <c r="S7" s="145">
        <v>19</v>
      </c>
      <c r="T7" s="145">
        <v>20</v>
      </c>
      <c r="U7" s="145">
        <v>21</v>
      </c>
      <c r="V7" s="145">
        <v>22</v>
      </c>
      <c r="W7" s="145">
        <v>23</v>
      </c>
    </row>
    <row r="8" ht="32.9" customHeight="1" spans="1:23">
      <c r="A8" s="68"/>
      <c r="B8" s="146"/>
      <c r="C8" s="68" t="s">
        <v>237</v>
      </c>
      <c r="D8" s="68"/>
      <c r="E8" s="68"/>
      <c r="F8" s="68"/>
      <c r="G8" s="68"/>
      <c r="H8" s="68"/>
      <c r="I8" s="44">
        <v>600000</v>
      </c>
      <c r="J8" s="44">
        <v>600000</v>
      </c>
      <c r="K8" s="44">
        <v>600000</v>
      </c>
      <c r="L8" s="44"/>
      <c r="M8" s="44"/>
      <c r="N8" s="44"/>
      <c r="O8" s="44"/>
      <c r="P8" s="44"/>
      <c r="Q8" s="44"/>
      <c r="R8" s="44"/>
      <c r="S8" s="44"/>
      <c r="T8" s="44"/>
      <c r="U8" s="44"/>
      <c r="V8" s="44"/>
      <c r="W8" s="44"/>
    </row>
    <row r="9" ht="32.9" customHeight="1" spans="1:23">
      <c r="A9" s="68" t="s">
        <v>238</v>
      </c>
      <c r="B9" s="146" t="s">
        <v>239</v>
      </c>
      <c r="C9" s="68" t="s">
        <v>237</v>
      </c>
      <c r="D9" s="68" t="s">
        <v>64</v>
      </c>
      <c r="E9" s="68" t="s">
        <v>96</v>
      </c>
      <c r="F9" s="68" t="s">
        <v>240</v>
      </c>
      <c r="G9" s="68" t="s">
        <v>210</v>
      </c>
      <c r="H9" s="68" t="s">
        <v>211</v>
      </c>
      <c r="I9" s="44">
        <v>590000</v>
      </c>
      <c r="J9" s="44">
        <v>590000</v>
      </c>
      <c r="K9" s="44">
        <v>590000</v>
      </c>
      <c r="L9" s="44"/>
      <c r="M9" s="44"/>
      <c r="N9" s="44"/>
      <c r="O9" s="44"/>
      <c r="P9" s="44"/>
      <c r="Q9" s="44"/>
      <c r="R9" s="44"/>
      <c r="S9" s="44"/>
      <c r="T9" s="44"/>
      <c r="U9" s="44"/>
      <c r="V9" s="44"/>
      <c r="W9" s="44"/>
    </row>
    <row r="10" ht="32.9" customHeight="1" spans="1:23">
      <c r="A10" s="68" t="s">
        <v>238</v>
      </c>
      <c r="B10" s="146" t="s">
        <v>239</v>
      </c>
      <c r="C10" s="68" t="s">
        <v>237</v>
      </c>
      <c r="D10" s="68" t="s">
        <v>64</v>
      </c>
      <c r="E10" s="68" t="s">
        <v>96</v>
      </c>
      <c r="F10" s="68" t="s">
        <v>240</v>
      </c>
      <c r="G10" s="68" t="s">
        <v>189</v>
      </c>
      <c r="H10" s="68" t="s">
        <v>190</v>
      </c>
      <c r="I10" s="44">
        <v>10000</v>
      </c>
      <c r="J10" s="44">
        <v>10000</v>
      </c>
      <c r="K10" s="44">
        <v>10000</v>
      </c>
      <c r="L10" s="44"/>
      <c r="M10" s="44"/>
      <c r="N10" s="44"/>
      <c r="O10" s="44"/>
      <c r="P10" s="44"/>
      <c r="Q10" s="44"/>
      <c r="R10" s="44"/>
      <c r="S10" s="44"/>
      <c r="T10" s="44"/>
      <c r="U10" s="44"/>
      <c r="V10" s="44"/>
      <c r="W10" s="44"/>
    </row>
    <row r="11" ht="32.9" customHeight="1" spans="1:23">
      <c r="A11" s="68"/>
      <c r="B11" s="68"/>
      <c r="C11" s="68" t="s">
        <v>241</v>
      </c>
      <c r="D11" s="68"/>
      <c r="E11" s="68"/>
      <c r="F11" s="68"/>
      <c r="G11" s="68"/>
      <c r="H11" s="68"/>
      <c r="I11" s="44">
        <v>9530000</v>
      </c>
      <c r="J11" s="44"/>
      <c r="K11" s="44"/>
      <c r="L11" s="44"/>
      <c r="M11" s="44"/>
      <c r="N11" s="44">
        <v>9530000</v>
      </c>
      <c r="O11" s="44"/>
      <c r="P11" s="44"/>
      <c r="Q11" s="44"/>
      <c r="R11" s="44"/>
      <c r="S11" s="44"/>
      <c r="T11" s="44"/>
      <c r="U11" s="44"/>
      <c r="V11" s="44"/>
      <c r="W11" s="44"/>
    </row>
    <row r="12" ht="32.9" customHeight="1" spans="1:23">
      <c r="A12" s="68" t="s">
        <v>238</v>
      </c>
      <c r="B12" s="146" t="s">
        <v>242</v>
      </c>
      <c r="C12" s="68" t="s">
        <v>241</v>
      </c>
      <c r="D12" s="68" t="s">
        <v>64</v>
      </c>
      <c r="E12" s="68" t="s">
        <v>93</v>
      </c>
      <c r="F12" s="68" t="s">
        <v>243</v>
      </c>
      <c r="G12" s="68" t="s">
        <v>244</v>
      </c>
      <c r="H12" s="68" t="s">
        <v>245</v>
      </c>
      <c r="I12" s="44">
        <v>9530000</v>
      </c>
      <c r="J12" s="44"/>
      <c r="K12" s="44"/>
      <c r="L12" s="44"/>
      <c r="M12" s="44"/>
      <c r="N12" s="44">
        <v>9530000</v>
      </c>
      <c r="O12" s="44"/>
      <c r="P12" s="44"/>
      <c r="Q12" s="44"/>
      <c r="R12" s="44"/>
      <c r="S12" s="44"/>
      <c r="T12" s="44"/>
      <c r="U12" s="44"/>
      <c r="V12" s="44"/>
      <c r="W12" s="44"/>
    </row>
    <row r="13" ht="18.75" customHeight="1" spans="1:23">
      <c r="A13" s="45" t="s">
        <v>246</v>
      </c>
      <c r="B13" s="46"/>
      <c r="C13" s="46"/>
      <c r="D13" s="46"/>
      <c r="E13" s="46"/>
      <c r="F13" s="46"/>
      <c r="G13" s="46"/>
      <c r="H13" s="47"/>
      <c r="I13" s="44">
        <v>10130000</v>
      </c>
      <c r="J13" s="44">
        <v>600000</v>
      </c>
      <c r="K13" s="44">
        <v>600000</v>
      </c>
      <c r="L13" s="44"/>
      <c r="M13" s="44"/>
      <c r="N13" s="44">
        <v>9530000</v>
      </c>
      <c r="O13" s="44"/>
      <c r="P13" s="44"/>
      <c r="Q13" s="44"/>
      <c r="R13" s="44"/>
      <c r="S13" s="44"/>
      <c r="T13" s="44"/>
      <c r="U13" s="44"/>
      <c r="V13" s="44"/>
      <c r="W13" s="44"/>
    </row>
  </sheetData>
  <mergeCells count="28">
    <mergeCell ref="A2:W2"/>
    <mergeCell ref="A3:I3"/>
    <mergeCell ref="J4:M4"/>
    <mergeCell ref="N4:P4"/>
    <mergeCell ref="R4:W4"/>
    <mergeCell ref="J5:K5"/>
    <mergeCell ref="A13:H13"/>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1388888888889" right="0.751388888888889" top="1" bottom="1" header="0.5" footer="0.5"/>
  <pageSetup paperSize="9" scale="35"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3"/>
  <sheetViews>
    <sheetView showZeros="0" workbookViewId="0">
      <selection activeCell="B24" sqref="B24"/>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1.25" customWidth="1"/>
    <col min="8" max="8" width="9.31666666666667" customWidth="1"/>
    <col min="9" max="9" width="13.425" customWidth="1"/>
    <col min="10" max="10" width="27.45" customWidth="1"/>
  </cols>
  <sheetData>
    <row r="1" customHeight="1" spans="10:10">
      <c r="J1" s="142" t="s">
        <v>247</v>
      </c>
    </row>
    <row r="2" ht="28.5" customHeight="1" spans="1:10">
      <c r="A2" s="140" t="s">
        <v>248</v>
      </c>
      <c r="B2" s="31"/>
      <c r="C2" s="31"/>
      <c r="D2" s="31"/>
      <c r="E2" s="31"/>
      <c r="F2" s="102"/>
      <c r="G2" s="31"/>
      <c r="H2" s="102"/>
      <c r="I2" s="102"/>
      <c r="J2" s="31"/>
    </row>
    <row r="3" ht="15" customHeight="1" spans="1:1">
      <c r="A3" s="5" t="str">
        <f>"单位名称："&amp;"玉溪市生态环境局华宁分局"</f>
        <v>单位名称：玉溪市生态环境局华宁分局</v>
      </c>
    </row>
    <row r="4" ht="14.25" customHeight="1" spans="1:10">
      <c r="A4" s="67" t="s">
        <v>249</v>
      </c>
      <c r="B4" s="67" t="s">
        <v>250</v>
      </c>
      <c r="C4" s="67" t="s">
        <v>251</v>
      </c>
      <c r="D4" s="67" t="s">
        <v>252</v>
      </c>
      <c r="E4" s="67" t="s">
        <v>253</v>
      </c>
      <c r="F4" s="54" t="s">
        <v>254</v>
      </c>
      <c r="G4" s="67" t="s">
        <v>255</v>
      </c>
      <c r="H4" s="54" t="s">
        <v>256</v>
      </c>
      <c r="I4" s="54" t="s">
        <v>257</v>
      </c>
      <c r="J4" s="67" t="s">
        <v>258</v>
      </c>
    </row>
    <row r="5" ht="14.25" customHeight="1" spans="1:10">
      <c r="A5" s="67">
        <v>1</v>
      </c>
      <c r="B5" s="67">
        <v>2</v>
      </c>
      <c r="C5" s="67">
        <v>3</v>
      </c>
      <c r="D5" s="67">
        <v>4</v>
      </c>
      <c r="E5" s="67">
        <v>5</v>
      </c>
      <c r="F5" s="54">
        <v>6</v>
      </c>
      <c r="G5" s="67">
        <v>7</v>
      </c>
      <c r="H5" s="54">
        <v>8</v>
      </c>
      <c r="I5" s="54">
        <v>9</v>
      </c>
      <c r="J5" s="67">
        <v>10</v>
      </c>
    </row>
    <row r="6" ht="15" customHeight="1" spans="1:10">
      <c r="A6" s="68" t="s">
        <v>64</v>
      </c>
      <c r="B6" s="69"/>
      <c r="C6" s="69"/>
      <c r="D6" s="69"/>
      <c r="E6" s="70"/>
      <c r="F6" s="71"/>
      <c r="G6" s="70"/>
      <c r="H6" s="71"/>
      <c r="I6" s="71"/>
      <c r="J6" s="70"/>
    </row>
    <row r="7" ht="33.75" customHeight="1" spans="1:10">
      <c r="A7" s="141" t="s">
        <v>237</v>
      </c>
      <c r="B7" s="68" t="s">
        <v>259</v>
      </c>
      <c r="C7" s="68" t="s">
        <v>260</v>
      </c>
      <c r="D7" s="68" t="s">
        <v>261</v>
      </c>
      <c r="E7" s="68" t="s">
        <v>262</v>
      </c>
      <c r="F7" s="68" t="s">
        <v>263</v>
      </c>
      <c r="G7" s="42" t="s">
        <v>264</v>
      </c>
      <c r="H7" s="68" t="s">
        <v>265</v>
      </c>
      <c r="I7" s="68" t="s">
        <v>266</v>
      </c>
      <c r="J7" s="68" t="s">
        <v>267</v>
      </c>
    </row>
    <row r="8" ht="33.75" customHeight="1" spans="1:10">
      <c r="A8" s="141" t="s">
        <v>237</v>
      </c>
      <c r="B8" s="68" t="s">
        <v>259</v>
      </c>
      <c r="C8" s="68" t="s">
        <v>260</v>
      </c>
      <c r="D8" s="68" t="s">
        <v>261</v>
      </c>
      <c r="E8" s="68" t="s">
        <v>268</v>
      </c>
      <c r="F8" s="68" t="s">
        <v>263</v>
      </c>
      <c r="G8" s="42" t="s">
        <v>269</v>
      </c>
      <c r="H8" s="68" t="s">
        <v>265</v>
      </c>
      <c r="I8" s="68" t="s">
        <v>266</v>
      </c>
      <c r="J8" s="68" t="s">
        <v>268</v>
      </c>
    </row>
    <row r="9" ht="33.75" customHeight="1" spans="1:10">
      <c r="A9" s="141" t="s">
        <v>237</v>
      </c>
      <c r="B9" s="68" t="s">
        <v>259</v>
      </c>
      <c r="C9" s="68" t="s">
        <v>260</v>
      </c>
      <c r="D9" s="68" t="s">
        <v>261</v>
      </c>
      <c r="E9" s="68" t="s">
        <v>270</v>
      </c>
      <c r="F9" s="68" t="s">
        <v>263</v>
      </c>
      <c r="G9" s="42" t="s">
        <v>271</v>
      </c>
      <c r="H9" s="68" t="s">
        <v>272</v>
      </c>
      <c r="I9" s="68" t="s">
        <v>266</v>
      </c>
      <c r="J9" s="68" t="s">
        <v>273</v>
      </c>
    </row>
    <row r="10" ht="33.75" customHeight="1" spans="1:10">
      <c r="A10" s="141" t="s">
        <v>237</v>
      </c>
      <c r="B10" s="68" t="s">
        <v>259</v>
      </c>
      <c r="C10" s="68" t="s">
        <v>260</v>
      </c>
      <c r="D10" s="68" t="s">
        <v>274</v>
      </c>
      <c r="E10" s="68" t="s">
        <v>275</v>
      </c>
      <c r="F10" s="68" t="s">
        <v>263</v>
      </c>
      <c r="G10" s="42" t="s">
        <v>271</v>
      </c>
      <c r="H10" s="68" t="s">
        <v>272</v>
      </c>
      <c r="I10" s="68" t="s">
        <v>266</v>
      </c>
      <c r="J10" s="68" t="s">
        <v>276</v>
      </c>
    </row>
    <row r="11" ht="33.75" customHeight="1" spans="1:10">
      <c r="A11" s="141" t="s">
        <v>237</v>
      </c>
      <c r="B11" s="68" t="s">
        <v>259</v>
      </c>
      <c r="C11" s="68" t="s">
        <v>260</v>
      </c>
      <c r="D11" s="68" t="s">
        <v>277</v>
      </c>
      <c r="E11" s="68" t="s">
        <v>278</v>
      </c>
      <c r="F11" s="68" t="s">
        <v>279</v>
      </c>
      <c r="G11" s="42" t="s">
        <v>280</v>
      </c>
      <c r="H11" s="68" t="s">
        <v>281</v>
      </c>
      <c r="I11" s="68" t="s">
        <v>266</v>
      </c>
      <c r="J11" s="68" t="s">
        <v>282</v>
      </c>
    </row>
    <row r="12" ht="33.75" customHeight="1" spans="1:10">
      <c r="A12" s="141" t="s">
        <v>237</v>
      </c>
      <c r="B12" s="68" t="s">
        <v>259</v>
      </c>
      <c r="C12" s="68" t="s">
        <v>283</v>
      </c>
      <c r="D12" s="68" t="s">
        <v>284</v>
      </c>
      <c r="E12" s="68" t="s">
        <v>285</v>
      </c>
      <c r="F12" s="68" t="s">
        <v>263</v>
      </c>
      <c r="G12" s="42" t="s">
        <v>286</v>
      </c>
      <c r="H12" s="68" t="s">
        <v>272</v>
      </c>
      <c r="I12" s="68" t="s">
        <v>266</v>
      </c>
      <c r="J12" s="68" t="s">
        <v>287</v>
      </c>
    </row>
    <row r="13" ht="33.75" customHeight="1" spans="1:10">
      <c r="A13" s="141" t="s">
        <v>237</v>
      </c>
      <c r="B13" s="68" t="s">
        <v>259</v>
      </c>
      <c r="C13" s="68" t="s">
        <v>288</v>
      </c>
      <c r="D13" s="68" t="s">
        <v>289</v>
      </c>
      <c r="E13" s="68" t="s">
        <v>290</v>
      </c>
      <c r="F13" s="68" t="s">
        <v>263</v>
      </c>
      <c r="G13" s="42" t="s">
        <v>291</v>
      </c>
      <c r="H13" s="68" t="s">
        <v>272</v>
      </c>
      <c r="I13" s="68" t="s">
        <v>266</v>
      </c>
      <c r="J13" s="68" t="s">
        <v>292</v>
      </c>
    </row>
  </sheetData>
  <mergeCells count="4">
    <mergeCell ref="A2:J2"/>
    <mergeCell ref="A3:H3"/>
    <mergeCell ref="A7:A13"/>
    <mergeCell ref="B7:B13"/>
  </mergeCells>
  <pageMargins left="0.75" right="0.75" top="1" bottom="1" header="0.5" footer="0.5"/>
  <pageSetup paperSize="9" scale="44"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罗建松</cp:lastModifiedBy>
  <dcterms:created xsi:type="dcterms:W3CDTF">2025-02-17T07:56:00Z</dcterms:created>
  <dcterms:modified xsi:type="dcterms:W3CDTF">2025-02-20T07:34:34Z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2052-10.8.2.7119</vt:lpwstr>
  </property>
</Properties>
</file>