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月报表" sheetId="1" r:id="rId1"/>
  </sheets>
  <externalReferences>
    <externalReference r:id="rId2"/>
    <externalReference r:id="rId3"/>
  </externalReferences>
  <definedNames>
    <definedName name="_xlnm._FilterDatabase" localSheetId="0" hidden="1">月报表!$A$4:$AE$28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<sst xmlns="http://schemas.openxmlformats.org/spreadsheetml/2006/main" count="240" uniqueCount="122">
  <si>
    <t>2025年华宁县农业农村局衔接资金项目计划统计表</t>
  </si>
  <si>
    <t>序号</t>
  </si>
  <si>
    <t>项目所在县（市、区）</t>
  </si>
  <si>
    <t>项目名称</t>
  </si>
  <si>
    <t>项目类型</t>
  </si>
  <si>
    <t>项目基本情况
（项目建设内容简述）</t>
  </si>
  <si>
    <t>项目编号</t>
  </si>
  <si>
    <t>县（市、区）资金下达时间（资金文件下发时间）</t>
  </si>
  <si>
    <t>是否壮大集体经济</t>
  </si>
  <si>
    <t>是否扶持市场经营主体</t>
  </si>
  <si>
    <t>是否于扶持农业基地</t>
  </si>
  <si>
    <t>是否属于市级“千万工程”创建</t>
  </si>
  <si>
    <t>是否采用以工代赈方式实施</t>
  </si>
  <si>
    <t>项目实际/计划开工时间</t>
  </si>
  <si>
    <t>项目实际或/计划完工时间</t>
  </si>
  <si>
    <t>项目受益情况</t>
  </si>
  <si>
    <t>项目总投资（万元）</t>
  </si>
  <si>
    <t>中央资金（万元）</t>
  </si>
  <si>
    <t>省级资金（万元）</t>
  </si>
  <si>
    <t>市级资金（万元）</t>
  </si>
  <si>
    <t>县（市、区）资金（万元）</t>
  </si>
  <si>
    <t>其他资金（万元）</t>
  </si>
  <si>
    <t>户数</t>
  </si>
  <si>
    <t>人数</t>
  </si>
  <si>
    <t>其中</t>
  </si>
  <si>
    <t>小计</t>
  </si>
  <si>
    <t>巩固拓展脱贫攻坚成果和乡村振兴任务</t>
  </si>
  <si>
    <t>少数民族发展任务</t>
  </si>
  <si>
    <t>以工代赈任务</t>
  </si>
  <si>
    <t>贫困林场</t>
  </si>
  <si>
    <t>脱贫人口及监测对象户数</t>
  </si>
  <si>
    <t>脱贫人口及监测对象人数</t>
  </si>
  <si>
    <t>华宁县</t>
  </si>
  <si>
    <t>2025年华宁县项目管理费（农业农村局巩固成果方向）</t>
  </si>
  <si>
    <t>项目管理费—项目管理费</t>
  </si>
  <si>
    <t>省级资金按照不高于5%提取项目管理费</t>
  </si>
  <si>
    <t>5500001984086863</t>
  </si>
  <si>
    <t>否</t>
  </si>
  <si>
    <t>__</t>
  </si>
  <si>
    <t>华宁县2025年小额信贷贴息项目</t>
  </si>
  <si>
    <t>产业发展—小额贷款贴息</t>
  </si>
  <si>
    <t>发放2025年小额信贷4200万元（2024年第四季度至2025年第三季度贷款贴息）。</t>
  </si>
  <si>
    <t>5500001984073529</t>
  </si>
  <si>
    <t>2025年度华宁县雨露计划项目</t>
  </si>
  <si>
    <t>巩固三保障成果—享受“雨露计划”职业教育补助</t>
  </si>
  <si>
    <t>发放2025年度春季雨露计划项目264人。</t>
  </si>
  <si>
    <t>5500001984081918</t>
  </si>
  <si>
    <t>2025年华宁县宁州街道暮车村委会上下暮车产村融合建设项目</t>
  </si>
  <si>
    <t>产业发展—产业园（区）</t>
  </si>
  <si>
    <t>（1）产业设施建设：一是大黄梨采摘体验园3925平方米，包含土方回填、平整，产业步道及配套设施建设；二是养殖小区5000平方米，包含土方开挖、回填及配套设施建设。（2）人居环境提升：一是污水管网建设1458米，采用DN300HDPE双壁波纹管及中、粗砂填槽夯实，包含检查井；二是活动场地建设912平方米：包含土地平整、夯实，C25砼硬化、场地铺砖及安全护栏。</t>
  </si>
  <si>
    <t>5500001983328235</t>
  </si>
  <si>
    <t>是</t>
  </si>
  <si>
    <t>2025年华宁县宁州街道咱乐村委会邑格小组基础设施建设项目</t>
  </si>
  <si>
    <t>乡村建设行动—农村污水治理</t>
  </si>
  <si>
    <t>（1）人居环境提升：污水管网建设536米，包含DN300HDPE双壁波纹管，检查井32座，化粪池1座，PVC入户管154米；排水沟建设350米，免烧砖砌排水沟建设350米；太阳能路灯安装7盏，包含安装、调试。（2）产业设施建设：交易场地建设850平方米，包含土地平整，C25砼硬化。</t>
  </si>
  <si>
    <t>5500001982771435</t>
  </si>
  <si>
    <t>2025年华宁县青龙镇斗居村委会分水岭小组产业配套设施建设项目</t>
  </si>
  <si>
    <t>（1）产业发展道路建设：路长620米，路宽4米（包含：路床(槽）整形；水泥混凝土道路面层；路基护坡；排水沟350米；DN1000混凝土管埋设80米）；（2）产业配套设施建设一项（包含：场地基础护坡；场地土方回填场地碎石基层；水泥混凝土场地面层）。</t>
  </si>
  <si>
    <t>5500001980488768</t>
  </si>
  <si>
    <t>2025年华宁县青龙镇紫马龙村委会紫马龙小组“以工代赈”建设项目</t>
  </si>
  <si>
    <t>乡村建设行动—村容村貌提升</t>
  </si>
  <si>
    <t>（1）村内道路建设5550平方米（包含：建设道路挡土墙；村内污水管网埋设；砖砌检查井30座）。（2）人居环境整治一项（包含：污水收集池1座，建设村内垃圾池1座和垃圾箱6套）。</t>
  </si>
  <si>
    <t>5500001980083811</t>
  </si>
  <si>
    <t>2025年华宁县盘溪镇富民村委会白云庵小组美丽乡村建设项目</t>
  </si>
  <si>
    <t>（1）基础设施一项：道路扩宽102.29米，路宽2.5米、块石堆砌护坡、晒场建设、主干道边拆除空位“节点”打造等；（2）产业设施一项：建设养殖畜圈17间（有23.34平方米8间、41.78平方米3间、44.78平方米6间三种规格畜圈，总占地面积580.74平方米）：含基础护坡建设、土方回填、场区道路建设、排水沟、厌氧池等。</t>
  </si>
  <si>
    <t>5500001980231779</t>
  </si>
  <si>
    <t>2025年华宁县盘溪镇龙潭营村委会生产用水电网建设项目</t>
  </si>
  <si>
    <t>乡村建设行动—农村电网建设（通生产、生活用电、提高综合电压和供电可靠性）</t>
  </si>
  <si>
    <t>建设农村生产用水电网设施一项：（1）塔杆工程1项：含龙潭营村民委员会隧道口新建10kV线路1.046千米、新增190×15米电杆13基；（2）设备及接地极1项：新建支线＃01号杆上安装断路器1台；（3）带电作业1次。</t>
  </si>
  <si>
    <t>5500001980220985</t>
  </si>
  <si>
    <t>2025年华宁县华溪镇华溪社区第六居民小组产村融合建设项目</t>
  </si>
  <si>
    <t>产业发展—休闲农业与乡村旅游</t>
  </si>
  <si>
    <t xml:space="preserve">一、产业发展设施1项：农产展销设施16套，每套20平方米。     
二、产业配套设施1项包括：产业发展道路改扩建640米（路面扩宽3米）；DN800混凝土污水管网铺设700米；基础照明设施25套 。  </t>
  </si>
  <si>
    <t>5500001980890309</t>
  </si>
  <si>
    <t>2025年华宁县通红甸乡通红甸社区产业配套设施建设项目</t>
  </si>
  <si>
    <t>（1）管网铺设包含：DN200国标镀锌管铺设4800米（含法兰盘等）、DN200铜闸阀3个、零星砌体（埋石混凝土支座）30个、C25混凝土5.64立方米。（2）1000立方米水池一座包含：挖沟坑（槽）土方1706立方米、土方回填125立方米、余方弃置201.2立方米、现浇构件钢筋9.974吨、现浇构件钢筋4.307吨、现浇构件钢筋0.674吨、混凝土池壁、池底178立方米、垫层55.24立方米、砂浆找平层502.4平方米、楼（地）面涂膜防水502.4平方米，排水沟、溢水管、进水管5米、模板601.5平方米。（3）抽水设备包含：自平衡多级离心泵2台、变频启动柜2套、电力投资2台、抽水机房1间。</t>
  </si>
  <si>
    <t>5500001981570016</t>
  </si>
  <si>
    <t>2025年华宁县青龙镇老田民族团结进步示范村建设项目</t>
  </si>
  <si>
    <t>实施产业发展道路及现代农业灌溉配套设施建设。1.产业道路:产业道路修缮820平方米，DN300混凝土管10米，护坡挡土墙103立方米。2.农产品集散场地:农产品集散场地修缮350平方米,照明设施8套。3.输水管网及配套设施:GBDN50热镀锌钢管7125米，GBDN25热镀锌钢管842米，DN25智能水表8套，DN20智能水表262套，镇支架、闸阀球阀等配套设施;4.储水设施:50立方米蓄水池1座。</t>
  </si>
  <si>
    <t>5500001982741243</t>
  </si>
  <si>
    <t>2025年宁州街道马鞍山社区普鲁味小组民族团结进步示范村项目</t>
  </si>
  <si>
    <t>产业发展—小型农田水利设施建设</t>
  </si>
  <si>
    <t>实施产业发展配套设施及用房建设：1.水泵房设计建筑层数:一层，建筑面积14.39平方米占地面积14.39平方米，本项目建设基础及土建、安装部分。2.20立方米进水前池1座。3.300立方米高位水池1座。4.供水管制作、安装:含GBDN100热镀锌钢管(法兰连接，壁4.0m)2080m;挖沟槽土方;混凝土支墩、镇墩;闸阀;止回阀;正三通;阀门等内容。5.电动给水泵制作、安装:电动给水泵1台(参数为:电机功率:90kw，额定流量(m/h):46，额定扬程(m):350，转速(r/min):1450，效率(%):70;启动柜1台;配电箱1台;变压器1台(容量200KVA变压器)。</t>
  </si>
  <si>
    <t>5500001982741847</t>
  </si>
  <si>
    <t>2025年宁州街道城关社区民族村寨旅游提升项目</t>
  </si>
  <si>
    <t>产业发展—农业社会化服务</t>
  </si>
  <si>
    <t>新建农文旅融合农业基地及采摘园大棚2620平方米,新建产业道路87.5米，改造园区主要道路257米，安装照明设施1套，安装采摘园区导览设施1套。</t>
  </si>
  <si>
    <t>5500001982899617</t>
  </si>
  <si>
    <t>2025年华溪镇小寨村委会朵洛田园综合体二期建设项目</t>
  </si>
  <si>
    <t>实施田园旅游配套设施建设：1.场地平整(968.58平方米)、树木种植55株、照明设施5套。2.游客观光步道290米，宽2.0米。3.果园节水灌溉塘:土方开挖988.4立方米、塘壁堆砌41.08立方米、铺设土工合成材料423.6平方米、红土回填塘底铺设105.9立方米、进出水管埋设，砖砌进出水池以及取水平台等。4.农特产品展示设施以及民族节庆活动配套设施:农特产品展销设施6套、农特产品展示设施1套、民族节庆活动配套设施1套。</t>
  </si>
  <si>
    <t>5500001984154827</t>
  </si>
  <si>
    <t>2025年华宁县宁州街道城关社区民族手工业品融合创新发展项目</t>
  </si>
  <si>
    <t>产业发展—加工业</t>
  </si>
  <si>
    <t>实施加工车间建设及设备购置：在城关社区食用菌产业园内原建的厂房基础上，改造升级233.22平方米的加工车间;购置、安装传统食品加工机器设备一套。</t>
  </si>
  <si>
    <t>5500001982950857</t>
  </si>
  <si>
    <t>2025年华宁县项目管理费（民宗局少数民族发展方向）</t>
  </si>
  <si>
    <t>中央衔接资金按1%计提管理费，用于项目规划设计、评审、监理、招标、审计等。</t>
  </si>
  <si>
    <t>5500001999421719</t>
  </si>
  <si>
    <t>玉溪市华宁县2025年度中央和省级财政扶持新型农村集体经济发展项目（盘溪镇下街社区等4个社区农业综合市场建设项目）</t>
  </si>
  <si>
    <t>产业发展—新型农村集体经济发展项目</t>
  </si>
  <si>
    <t>项目位于盘溪镇占地 798.34 ㎡。项
目建设主要内容为：（1）新建两层框架结构综合农产品交易市
场一个，概算投资 280 万元，建筑面积 1596.68 ㎡，含主体结
构及建筑砌体、主体给排水工程等。（2）完善基础设施，概算
投资 150 万元。①场地平整：场地土方开挖 1256.5m³，场地土
方回填 895.6m³，概算投资 32 万元。②室外排水排污设施：污
水管网 DN600 混凝土管 230m，Φ1200 检查井 13 座，污水收
集池 1 座、雨水管网 DN800 混凝土管 240m，Φ1200 检查井 13
座，雨水口 39 座，排水沟 180m，概算投资 82 万元。③室外给
水设施：DN150 镀锌钢管给水管 250m，闸阀井 5 座，室外消
防设施 1 项，概算投资 36 万元。</t>
  </si>
  <si>
    <t>5500001982582261</t>
  </si>
  <si>
    <t>2025年华宁县宁州街道新庄社区基础设施提质项目</t>
  </si>
  <si>
    <t>建设内容：1.人居环境提升：道路建设1773.34平方米，包含原路面拆除，级配碎石垫层，混凝土面层；活动场地建设1450平方米，包含土方回填，场地平整，混凝土面层，支护工程；排水设施670米，包含DN400、300雨污管，排水沟盖板，检查井；其它配套设施1项，包含入村口改造，花台，樱花树、灌木种植，太阳能路灯。2.产业发展设施建设：场地建设160平方米，包含级配碎石垫层，混凝土面层；产业设施建设400平方米，包含门式钢架，免烧砖砌墙体。</t>
  </si>
  <si>
    <t>5500001983565430</t>
  </si>
  <si>
    <t>2025年华宁县宁州街道舍木多火特村委会产业配套设施建设项目</t>
  </si>
  <si>
    <t>产业发展—智慧农业</t>
  </si>
  <si>
    <t>本项目建设的核心内容为产业配套设施购置，计划采购2台东方红1504农耕机，包含犁、耙、打沟器等配件。</t>
  </si>
  <si>
    <t>5500001980740393</t>
  </si>
  <si>
    <t>2025年华宁县革勒村委会产业灌溉设施提升改造建设项目</t>
  </si>
  <si>
    <t>（1）产业灌溉设施建设：GB DN125热镀锌钢管（焊连接，壁厚4.0mm）2870米，电动给水泵和电机1台（功率:90kw，额定流量：46m³/h，额定扬程：350m，转速：2950r/min，效率：71%），DN25分体式IC卡智能水表安装（含不锈钢表箱）120只，对应型号闸阀3个、止回阀2个、空气阀1个、启动柜1套、配电箱1套，混凝土支墩、镇墩19.18m³，抽水泵房1座，建筑面积14.39平方米；
（2）产业发展道路建设：（长：295米，宽4米；道路风化料基层；C25水泥混凝土道路面层）。</t>
  </si>
  <si>
    <t>5500001980444735</t>
  </si>
  <si>
    <t>2025年华宁县盘溪镇东升社区凤凰村、盘江社区八方树村乡村振兴示范点建设项目</t>
  </si>
  <si>
    <t>：凤凰村：（一）产业发展设施建设：产业发展道路建设，路长730米，宽3.5米：含路肩混凝土挡墙783.35立方米、道路边沟沟帮加高22.5立方米、道路风化料面层2555平方米、DN800混凝土管过水管埋12米等；（二）旅游产业配套设施建设：1.旅游产业配套设施5项，占地面积210平方米，建筑面积210平方米。2.村内道路改造，路长：长525米，宽4米：含路面风化石层2170平方米、路边围挡9.24立方米、混凝土沟盖板7.2立方米、路肩挡土墙12立方米、路面现浇构件钢筋（跨沟处）0.362t等；3.村节点打造和拆除空位利用：含场地杂物清理1113.42平方米、混凝土地面建设343.47平方米、透水砖地面铺设141.07平方米、石桌、石凳3套、红土回填314.05立方米、小菜园围边226.2米、栽植树木35棵、公共照明设施（其中：有灯杆12套和无灯杆100套）等；4.村内污水管网：含埋设污水管636米、砖砌检查井（1000*1000）21座、污水收集池1座等。
八方树村：人居环境整治设施建设：（一）道路改造，长778米，宽4米、原检查井井盖提高；（二）村内节点打造和拆除空位利用：含场地杂物清理220平方米、透水砖地面铺设124.07平方米、石桌、石凳1套、红土回填286立方米、栽植树木38棵、公共照明设施10套、砖砌围挡55米、照明设施（无灯杆）100套。</t>
  </si>
  <si>
    <t>5500001999337609</t>
  </si>
  <si>
    <t>2025年华宁县通红甸乡通红甸小组产业发展配套设施建设项目</t>
  </si>
  <si>
    <t>（一）产业发展道路建设：522米，路宽5.35米（包含水泥混凝土道路面2792平方米、厚200毫米，C25混凝土路肩270.14立方米，防护栏杆335米，基础照明设施12套。）（二）产业配套设施建设：300米，宽6.00米（包含原破碎混凝土拆除360立方米，水泥混凝土道路面层1800平方米、厚250毫米，排水沟100米。）</t>
  </si>
  <si>
    <t>5500001981298437</t>
  </si>
  <si>
    <t>2025年华宁县新开发农村公益性岗位项目</t>
  </si>
  <si>
    <t>就业项目—公益性岗位</t>
  </si>
  <si>
    <t>安排农村公益性岗位119个，合计资金90.72万元，其中：护林员29人，用工时间2025年1月—6月，资金13.92万元；护水员21人，用工时间全年，资金20.16万元；护路员20人，用工时间2025年7—12月，资金9.6万元；保洁员49人，用工时间全年，资金47.04万元；</t>
  </si>
  <si>
    <t>5500001984063860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</si>
</sst>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);[Red]\(0.0000\)"/>
  </numFmts>
  <fonts count="35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name val="方正仿宋_GB2312"/>
      <charset val="134"/>
    </font>
    <font>
      <sz val="22"/>
      <color theme="1"/>
      <name val="方正小标宋_GBK"/>
      <charset val="134"/>
    </font>
    <font>
      <b/>
      <sz val="12"/>
      <name val="方正楷体_GBK"/>
      <charset val="134"/>
    </font>
    <font>
      <sz val="10.5"/>
      <name val="方正仿宋_GBK"/>
      <charset val="134"/>
    </font>
    <font>
      <sz val="11"/>
      <color rgb="FF000000"/>
      <name val="方正仿宋_GBK"/>
      <charset val="134"/>
    </font>
    <font>
      <sz val="9"/>
      <name val="方正仿宋_GB2312"/>
      <charset val="134"/>
    </font>
    <font>
      <sz val="10.5"/>
      <color rgb="FF000000"/>
      <name val="方正仿宋_GBK"/>
      <charset val="134"/>
    </font>
    <font>
      <sz val="10.5"/>
      <color theme="1"/>
      <name val="方正仿宋_GBK"/>
      <charset val="134"/>
    </font>
    <font>
      <sz val="9"/>
      <name val="方正仿宋_GB2312"/>
      <charset val="0"/>
    </font>
    <font>
      <sz val="10.5"/>
      <color rgb="FF00B0F0"/>
      <name val="方正仿宋_GBK"/>
      <charset val="134"/>
    </font>
    <font>
      <sz val="10.5"/>
      <color rgb="FFFF0000"/>
      <name val="方正仿宋_GBK"/>
      <charset val="134"/>
    </font>
    <font>
      <b/>
      <sz val="12"/>
      <name val="仿宋"/>
      <charset val="134"/>
    </font>
    <font>
      <b/>
      <sz val="1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78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  <xf numFmtId="0" fontId="2" fillId="0" borderId="4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5" xfId="49"/>
    <cellStyle name="常规_省部门反馈核对表" xfId="50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4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7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0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3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6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9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2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5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7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8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9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0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31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2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3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34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5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6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37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8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39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40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41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42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43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44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45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46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47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48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49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0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1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52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3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4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55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6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7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58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59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0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61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2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3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64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5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6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67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8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69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70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71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72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73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74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75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76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77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78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79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0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1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82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3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4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85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6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7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88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89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0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91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2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3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94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5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6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97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8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99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00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01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02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03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04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05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06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07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08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09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0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1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12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3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4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15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6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7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18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19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0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21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2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3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24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5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6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27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8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29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30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31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32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33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34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35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36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37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38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39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0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1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42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3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4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45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6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7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48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49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0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51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2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3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54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5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6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57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8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59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60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61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62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63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64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65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66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67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68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69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0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1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72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3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4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75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6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7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78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79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0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81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2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3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84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5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6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87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8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89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90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91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92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93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94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95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96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97" name="Picture 1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198" name="Picture 2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199" name="Picture 3" hidden="1"/>
        <xdr:cNvPicPr>
          <a:picLocks noGrp="1"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1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02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4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05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7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08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0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0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11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3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14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6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17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19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20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22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23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25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26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2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28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29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1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32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4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35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7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38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3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0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41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3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44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6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47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49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50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5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52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53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5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55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56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58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59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1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62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4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65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7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68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6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142875</xdr:rowOff>
    </xdr:to>
    <xdr:pic>
      <xdr:nvPicPr>
        <xdr:cNvPr id="270" name="Picture 2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4287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189865</xdr:colOff>
      <xdr:row>4</xdr:row>
      <xdr:rowOff>133350</xdr:rowOff>
    </xdr:to>
    <xdr:pic>
      <xdr:nvPicPr>
        <xdr:cNvPr id="271" name="Picture 3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11350" y="1981200"/>
          <a:ext cx="189865" cy="1333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Rar$DIa10288.32455\&#39033;&#30446;&#20449;&#24687;&#32508;&#21512;&#26597;&#35810;_202502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10360.14666\&#39033;&#30446;&#20449;&#24687;&#32508;&#21512;&#26597;&#35810;_2025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信息综合查询_1"/>
    </sheetNames>
    <sheetDataSet>
      <sheetData sheetId="0" refreshError="1">
        <row r="4">
          <cell r="AE4" t="str">
            <v>5500001984073529</v>
          </cell>
          <cell r="AF4" t="str">
            <v>20250103</v>
          </cell>
          <cell r="AG4" t="str">
            <v>20250106</v>
          </cell>
          <cell r="AH4" t="str">
            <v>20251231</v>
          </cell>
        </row>
        <row r="5">
          <cell r="AE5" t="str">
            <v>5500001984063860</v>
          </cell>
          <cell r="AF5" t="str">
            <v>20250124</v>
          </cell>
          <cell r="AG5" t="str">
            <v>20250127</v>
          </cell>
          <cell r="AH5" t="str">
            <v>20251231</v>
          </cell>
        </row>
        <row r="6">
          <cell r="AE6" t="str">
            <v>5500001984081918</v>
          </cell>
          <cell r="AF6" t="str">
            <v>20250103</v>
          </cell>
          <cell r="AG6" t="str">
            <v>20250106</v>
          </cell>
          <cell r="AH6" t="str">
            <v>20251231</v>
          </cell>
        </row>
        <row r="7">
          <cell r="AE7" t="str">
            <v>5500001984086863</v>
          </cell>
          <cell r="AF7" t="str">
            <v>20250103</v>
          </cell>
          <cell r="AG7" t="str">
            <v>20250106</v>
          </cell>
          <cell r="AH7" t="str">
            <v>20251231</v>
          </cell>
        </row>
        <row r="8">
          <cell r="AE8" t="str">
            <v>5500001999421719</v>
          </cell>
          <cell r="AF8" t="str">
            <v>20250103</v>
          </cell>
          <cell r="AG8" t="str">
            <v>20250106</v>
          </cell>
          <cell r="AH8" t="str">
            <v>20251231</v>
          </cell>
        </row>
        <row r="9">
          <cell r="AE9" t="str">
            <v>5500001980890309</v>
          </cell>
          <cell r="AF9" t="str">
            <v>20250103</v>
          </cell>
          <cell r="AG9" t="str">
            <v>20250210</v>
          </cell>
          <cell r="AH9" t="str">
            <v>20250810</v>
          </cell>
        </row>
        <row r="10">
          <cell r="AE10" t="str">
            <v>5500001981298437</v>
          </cell>
          <cell r="AF10" t="str">
            <v>20250124</v>
          </cell>
          <cell r="AG10" t="str">
            <v>20250215</v>
          </cell>
          <cell r="AH10" t="str">
            <v>20251130</v>
          </cell>
        </row>
        <row r="11">
          <cell r="AE11" t="str">
            <v>5500001981570016</v>
          </cell>
          <cell r="AF11" t="str">
            <v>20250103</v>
          </cell>
          <cell r="AG11" t="str">
            <v>20250220</v>
          </cell>
          <cell r="AH11" t="str">
            <v>20251130</v>
          </cell>
        </row>
        <row r="12">
          <cell r="AE12" t="str">
            <v>5500001999337609</v>
          </cell>
          <cell r="AF12" t="str">
            <v>20250124</v>
          </cell>
          <cell r="AG12" t="str">
            <v>20250125</v>
          </cell>
          <cell r="AH12" t="str">
            <v>20251130</v>
          </cell>
        </row>
        <row r="13">
          <cell r="AE13" t="str">
            <v>5500001980220985</v>
          </cell>
          <cell r="AF13" t="str">
            <v>20250103</v>
          </cell>
          <cell r="AG13" t="str">
            <v>20250120</v>
          </cell>
          <cell r="AH13" t="str">
            <v>20250531</v>
          </cell>
        </row>
        <row r="14">
          <cell r="AE14" t="str">
            <v>5500001980231779</v>
          </cell>
          <cell r="AF14" t="str">
            <v>20250103</v>
          </cell>
          <cell r="AG14" t="str">
            <v>20250225</v>
          </cell>
          <cell r="AH14" t="str">
            <v>20250930</v>
          </cell>
        </row>
        <row r="15">
          <cell r="AE15" t="str">
            <v>5500001980444735</v>
          </cell>
          <cell r="AF15" t="str">
            <v>20250124</v>
          </cell>
          <cell r="AG15" t="str">
            <v>20250220</v>
          </cell>
          <cell r="AH15" t="str">
            <v>20250830</v>
          </cell>
        </row>
        <row r="16">
          <cell r="AE16" t="str">
            <v>5500001982741243</v>
          </cell>
          <cell r="AF16" t="str">
            <v>20250103</v>
          </cell>
          <cell r="AG16" t="str">
            <v>20250213</v>
          </cell>
          <cell r="AH16" t="str">
            <v>20250630</v>
          </cell>
        </row>
        <row r="17">
          <cell r="AE17" t="str">
            <v>5500001980488768</v>
          </cell>
          <cell r="AF17" t="str">
            <v>20250103</v>
          </cell>
          <cell r="AG17" t="str">
            <v>20250210</v>
          </cell>
          <cell r="AH17" t="str">
            <v>20250610</v>
          </cell>
        </row>
        <row r="18">
          <cell r="AE18" t="str">
            <v>5500001980083811</v>
          </cell>
          <cell r="AF18" t="str">
            <v>20250103</v>
          </cell>
          <cell r="AG18" t="str">
            <v>20250220</v>
          </cell>
          <cell r="AH18" t="str">
            <v>20250830</v>
          </cell>
        </row>
        <row r="19">
          <cell r="AE19" t="str">
            <v>5500001982950857</v>
          </cell>
          <cell r="AF19" t="str">
            <v>20250103</v>
          </cell>
          <cell r="AG19" t="str">
            <v>20250131</v>
          </cell>
          <cell r="AH19" t="str">
            <v>20250531</v>
          </cell>
        </row>
        <row r="20">
          <cell r="AE20" t="str">
            <v>5500001982741847</v>
          </cell>
          <cell r="AF20" t="str">
            <v>20250103</v>
          </cell>
          <cell r="AG20" t="str">
            <v>20250131</v>
          </cell>
          <cell r="AH20" t="str">
            <v>20250831</v>
          </cell>
        </row>
        <row r="21">
          <cell r="AE21" t="str">
            <v>5500001983328235</v>
          </cell>
          <cell r="AF21" t="str">
            <v>20250103</v>
          </cell>
          <cell r="AG21" t="str">
            <v>20250131</v>
          </cell>
          <cell r="AH21" t="str">
            <v>20250731</v>
          </cell>
        </row>
        <row r="22">
          <cell r="AE22" t="str">
            <v>5500001980740393</v>
          </cell>
          <cell r="AF22" t="str">
            <v>20250124</v>
          </cell>
          <cell r="AG22" t="str">
            <v>20250131</v>
          </cell>
          <cell r="AH22" t="str">
            <v>20250430</v>
          </cell>
        </row>
        <row r="23">
          <cell r="AE23" t="str">
            <v>5500001982899617</v>
          </cell>
          <cell r="AF23" t="str">
            <v>20250103</v>
          </cell>
          <cell r="AG23" t="str">
            <v>20250131</v>
          </cell>
          <cell r="AH23" t="str">
            <v>20250531</v>
          </cell>
        </row>
        <row r="24">
          <cell r="AE24" t="str">
            <v>5500001982771435</v>
          </cell>
          <cell r="AF24" t="str">
            <v>20250124</v>
          </cell>
          <cell r="AG24" t="str">
            <v>20250131</v>
          </cell>
          <cell r="AH24" t="str">
            <v>20250531</v>
          </cell>
        </row>
        <row r="25">
          <cell r="AE25" t="str">
            <v>5500001983565430</v>
          </cell>
          <cell r="AF25" t="str">
            <v>20250124</v>
          </cell>
          <cell r="AG25" t="str">
            <v>20250228</v>
          </cell>
          <cell r="AH25" t="str">
            <v>20250731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信息综合查询_1"/>
    </sheetNames>
    <sheetDataSet>
      <sheetData sheetId="0">
        <row r="4">
          <cell r="AE4" t="str">
            <v>5500001984073529</v>
          </cell>
          <cell r="AF4" t="str">
            <v>20250103</v>
          </cell>
          <cell r="AG4" t="str">
            <v>20250106</v>
          </cell>
          <cell r="AH4" t="str">
            <v>20251231</v>
          </cell>
        </row>
        <row r="5">
          <cell r="AE5" t="str">
            <v>5500001984063860</v>
          </cell>
          <cell r="AF5" t="str">
            <v>20250124</v>
          </cell>
          <cell r="AG5" t="str">
            <v>20250127</v>
          </cell>
          <cell r="AH5" t="str">
            <v>20251231</v>
          </cell>
        </row>
        <row r="6">
          <cell r="AE6" t="str">
            <v>5500001984081918</v>
          </cell>
          <cell r="AF6" t="str">
            <v>20250103</v>
          </cell>
          <cell r="AG6" t="str">
            <v>20250106</v>
          </cell>
          <cell r="AH6" t="str">
            <v>20251231</v>
          </cell>
        </row>
        <row r="7">
          <cell r="AE7" t="str">
            <v>5500001984086863</v>
          </cell>
          <cell r="AF7" t="str">
            <v>20250103</v>
          </cell>
          <cell r="AG7" t="str">
            <v>20250106</v>
          </cell>
          <cell r="AH7" t="str">
            <v>20251231</v>
          </cell>
        </row>
        <row r="8">
          <cell r="AE8" t="str">
            <v>5500001999421719</v>
          </cell>
          <cell r="AF8" t="str">
            <v>20250103</v>
          </cell>
          <cell r="AG8" t="str">
            <v>20250106</v>
          </cell>
          <cell r="AH8" t="str">
            <v>20251231</v>
          </cell>
        </row>
        <row r="9">
          <cell r="AE9" t="str">
            <v>5500001980890309</v>
          </cell>
          <cell r="AF9" t="str">
            <v>20250103</v>
          </cell>
          <cell r="AG9" t="str">
            <v>20250210</v>
          </cell>
          <cell r="AH9" t="str">
            <v>20250810</v>
          </cell>
        </row>
        <row r="10">
          <cell r="AE10" t="str">
            <v>5500001984154827</v>
          </cell>
          <cell r="AF10" t="str">
            <v>20250103</v>
          </cell>
          <cell r="AG10" t="str">
            <v>20250131</v>
          </cell>
          <cell r="AH10" t="str">
            <v>20250630</v>
          </cell>
        </row>
        <row r="11">
          <cell r="AE11" t="str">
            <v>5500001981298437</v>
          </cell>
          <cell r="AF11" t="str">
            <v>20250124</v>
          </cell>
          <cell r="AG11" t="str">
            <v>20250215</v>
          </cell>
          <cell r="AH11" t="str">
            <v>20251130</v>
          </cell>
        </row>
        <row r="12">
          <cell r="AE12" t="str">
            <v>5500001981570016</v>
          </cell>
          <cell r="AF12" t="str">
            <v>20250103</v>
          </cell>
          <cell r="AG12" t="str">
            <v>20250220</v>
          </cell>
          <cell r="AH12" t="str">
            <v>20251130</v>
          </cell>
        </row>
        <row r="13">
          <cell r="AE13" t="str">
            <v>5500001999337609</v>
          </cell>
          <cell r="AF13" t="str">
            <v>20250124</v>
          </cell>
          <cell r="AG13" t="str">
            <v>20250125</v>
          </cell>
          <cell r="AH13" t="str">
            <v>20251130</v>
          </cell>
        </row>
        <row r="14">
          <cell r="AE14" t="str">
            <v>5500001980220985</v>
          </cell>
          <cell r="AF14" t="str">
            <v>20250103</v>
          </cell>
          <cell r="AG14" t="str">
            <v>20250120</v>
          </cell>
          <cell r="AH14" t="str">
            <v>20250531</v>
          </cell>
        </row>
        <row r="15">
          <cell r="AE15" t="str">
            <v>5500001980231779</v>
          </cell>
          <cell r="AF15" t="str">
            <v>20250103</v>
          </cell>
          <cell r="AG15" t="str">
            <v>20250225</v>
          </cell>
          <cell r="AH15" t="str">
            <v>20250930</v>
          </cell>
        </row>
        <row r="16">
          <cell r="AE16" t="str">
            <v>5500001980444735</v>
          </cell>
          <cell r="AF16" t="str">
            <v>20250124</v>
          </cell>
          <cell r="AG16" t="str">
            <v>20250220</v>
          </cell>
          <cell r="AH16" t="str">
            <v>20250830</v>
          </cell>
        </row>
        <row r="17">
          <cell r="AE17" t="str">
            <v>5500001980488768</v>
          </cell>
          <cell r="AF17" t="str">
            <v>20250103</v>
          </cell>
          <cell r="AG17" t="str">
            <v>20250210</v>
          </cell>
          <cell r="AH17" t="str">
            <v>20250610</v>
          </cell>
        </row>
        <row r="18">
          <cell r="AE18" t="str">
            <v>5500001982741243</v>
          </cell>
          <cell r="AF18" t="str">
            <v>20250103</v>
          </cell>
          <cell r="AG18" t="str">
            <v>20250213</v>
          </cell>
          <cell r="AH18" t="str">
            <v>20250630</v>
          </cell>
        </row>
        <row r="19">
          <cell r="AE19" t="str">
            <v>5500001980083811</v>
          </cell>
          <cell r="AF19" t="str">
            <v>20250103</v>
          </cell>
          <cell r="AG19" t="str">
            <v>20250220</v>
          </cell>
          <cell r="AH19" t="str">
            <v>20250830</v>
          </cell>
        </row>
        <row r="20">
          <cell r="AE20" t="str">
            <v>5500001982950857</v>
          </cell>
          <cell r="AF20" t="str">
            <v>20250103</v>
          </cell>
          <cell r="AG20" t="str">
            <v>20250131</v>
          </cell>
          <cell r="AH20" t="str">
            <v>20250531</v>
          </cell>
        </row>
        <row r="21">
          <cell r="AE21" t="str">
            <v>5500001982741847</v>
          </cell>
          <cell r="AF21" t="str">
            <v>20250103</v>
          </cell>
          <cell r="AG21" t="str">
            <v>20250131</v>
          </cell>
          <cell r="AH21" t="str">
            <v>20250831</v>
          </cell>
        </row>
        <row r="22">
          <cell r="AE22" t="str">
            <v>5500001983328235</v>
          </cell>
          <cell r="AF22" t="str">
            <v>20250103</v>
          </cell>
          <cell r="AG22" t="str">
            <v>20250131</v>
          </cell>
          <cell r="AH22" t="str">
            <v>20250731</v>
          </cell>
        </row>
        <row r="23">
          <cell r="AE23" t="str">
            <v>5500001980740393</v>
          </cell>
          <cell r="AF23" t="str">
            <v>20250124</v>
          </cell>
          <cell r="AG23" t="str">
            <v>20250131</v>
          </cell>
          <cell r="AH23" t="str">
            <v>20250430</v>
          </cell>
        </row>
        <row r="24">
          <cell r="AE24" t="str">
            <v>5500001982899617</v>
          </cell>
          <cell r="AF24" t="str">
            <v>20250103</v>
          </cell>
          <cell r="AG24" t="str">
            <v>20250131</v>
          </cell>
          <cell r="AH24" t="str">
            <v>20250531</v>
          </cell>
        </row>
        <row r="25">
          <cell r="AE25" t="str">
            <v>5500001982771435</v>
          </cell>
          <cell r="AF25" t="str">
            <v>20250103</v>
          </cell>
          <cell r="AG25" t="str">
            <v>20250131</v>
          </cell>
          <cell r="AH25" t="str">
            <v>20250531</v>
          </cell>
        </row>
        <row r="26">
          <cell r="AE26" t="str">
            <v>5500001983565430</v>
          </cell>
          <cell r="AF26" t="str">
            <v>20250124</v>
          </cell>
          <cell r="AG26" t="str">
            <v>20250228</v>
          </cell>
          <cell r="AH26" t="str">
            <v>20250731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AE28"/>
  <sheetViews>
    <sheetView tabSelected="1" zoomScale="85" zoomScaleNormal="85" workbookViewId="0">
      <pane ySplit="4" topLeftCell="A5" activePane="bottomLeft" state="frozen"/>
      <selection/>
      <selection pane="bottomLeft" activeCell="AF2" sqref="AF$1:AO$1048576"/>
    </sheetView>
  </sheetViews>
  <sheetFormatPr defaultColWidth="9" defaultRowHeight="13.5"/>
  <cols>
    <col min="1" max="1" width="8.41666666666667" style="1" customWidth="1"/>
    <col min="2" max="2" width="16.6666666666667" style="1" customWidth="1"/>
    <col min="3" max="3" width="55.9416666666667" style="4" customWidth="1"/>
    <col min="4" max="4" width="55.1416666666667" style="4" customWidth="1"/>
    <col min="5" max="5" width="49.9916666666667" style="1" customWidth="1"/>
    <col min="6" max="6" width="16.25" style="4" customWidth="1"/>
    <col min="7" max="7" width="16" style="4" customWidth="1"/>
    <col min="8" max="8" width="10.125" style="1" customWidth="1"/>
    <col min="9" max="9" width="12.5" style="1" customWidth="1"/>
    <col min="10" max="10" width="11.625" style="1" customWidth="1"/>
    <col min="11" max="11" width="17.7666666666667" style="1" customWidth="1"/>
    <col min="12" max="12" width="13.7333333333333" style="1" customWidth="1"/>
    <col min="13" max="13" width="18.3833333333333" style="1" customWidth="1"/>
    <col min="14" max="14" width="17.1666666666667" style="1" customWidth="1"/>
    <col min="15" max="18" width="9" style="4" customWidth="1"/>
    <col min="19" max="19" width="14.75" style="4" customWidth="1"/>
    <col min="20" max="20" width="11.1083333333333" style="4"/>
    <col min="21" max="21" width="9.66666666666667" style="1"/>
    <col min="22" max="16384" width="9" style="1"/>
  </cols>
  <sheetData>
    <row r="1" s="1" customFormat="1" ht="52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2" customFormat="1" ht="19" customHeight="1" spans="1:3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7" t="s">
        <v>9</v>
      </c>
      <c r="J2" s="2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8" t="s">
        <v>15</v>
      </c>
      <c r="P2" s="29"/>
      <c r="Q2" s="29"/>
      <c r="R2" s="37"/>
      <c r="S2" s="6" t="s">
        <v>16</v>
      </c>
      <c r="T2" s="38" t="s">
        <v>17</v>
      </c>
      <c r="U2" s="39"/>
      <c r="V2" s="39"/>
      <c r="W2" s="39"/>
      <c r="X2" s="40"/>
      <c r="Y2" s="39" t="s">
        <v>18</v>
      </c>
      <c r="Z2" s="39"/>
      <c r="AA2" s="39"/>
      <c r="AB2" s="40"/>
      <c r="AC2" s="6" t="s">
        <v>19</v>
      </c>
      <c r="AD2" s="6" t="s">
        <v>20</v>
      </c>
      <c r="AE2" s="6" t="s">
        <v>21</v>
      </c>
    </row>
    <row r="3" s="1" customFormat="1" ht="19" customHeight="1" spans="1:31">
      <c r="A3" s="7"/>
      <c r="B3" s="7"/>
      <c r="C3" s="7"/>
      <c r="D3" s="7"/>
      <c r="E3" s="7"/>
      <c r="F3" s="7"/>
      <c r="G3" s="7"/>
      <c r="H3" s="7"/>
      <c r="I3" s="30"/>
      <c r="J3" s="30"/>
      <c r="K3" s="7"/>
      <c r="L3" s="7"/>
      <c r="M3" s="7"/>
      <c r="N3" s="7"/>
      <c r="O3" s="31" t="s">
        <v>22</v>
      </c>
      <c r="P3" s="31" t="s">
        <v>23</v>
      </c>
      <c r="Q3" s="41" t="s">
        <v>24</v>
      </c>
      <c r="R3" s="42"/>
      <c r="S3" s="7"/>
      <c r="T3" s="43" t="s">
        <v>25</v>
      </c>
      <c r="U3" s="44" t="s">
        <v>26</v>
      </c>
      <c r="V3" s="44" t="s">
        <v>27</v>
      </c>
      <c r="W3" s="44" t="s">
        <v>28</v>
      </c>
      <c r="X3" s="44" t="s">
        <v>29</v>
      </c>
      <c r="Y3" s="44" t="s">
        <v>25</v>
      </c>
      <c r="Z3" s="44" t="s">
        <v>26</v>
      </c>
      <c r="AA3" s="44" t="s">
        <v>27</v>
      </c>
      <c r="AB3" s="44" t="s">
        <v>28</v>
      </c>
      <c r="AC3" s="7"/>
      <c r="AD3" s="7"/>
      <c r="AE3" s="7"/>
    </row>
    <row r="4" s="1" customFormat="1" ht="66" customHeight="1" spans="1:31">
      <c r="A4" s="8"/>
      <c r="B4" s="8"/>
      <c r="C4" s="8"/>
      <c r="D4" s="8"/>
      <c r="E4" s="8"/>
      <c r="F4" s="8"/>
      <c r="G4" s="8"/>
      <c r="H4" s="8"/>
      <c r="I4" s="32"/>
      <c r="J4" s="32"/>
      <c r="K4" s="8"/>
      <c r="L4" s="8"/>
      <c r="M4" s="8"/>
      <c r="N4" s="8"/>
      <c r="O4" s="33"/>
      <c r="P4" s="33"/>
      <c r="Q4" s="44" t="s">
        <v>30</v>
      </c>
      <c r="R4" s="44" t="s">
        <v>31</v>
      </c>
      <c r="S4" s="8"/>
      <c r="T4" s="43"/>
      <c r="U4" s="44"/>
      <c r="V4" s="44"/>
      <c r="W4" s="44"/>
      <c r="X4" s="44"/>
      <c r="Y4" s="44"/>
      <c r="Z4" s="44"/>
      <c r="AA4" s="44"/>
      <c r="AB4" s="44"/>
      <c r="AC4" s="8"/>
      <c r="AD4" s="8"/>
      <c r="AE4" s="8"/>
    </row>
    <row r="5" s="3" customFormat="1" ht="39" customHeight="1" spans="1:31">
      <c r="A5" s="9">
        <v>1</v>
      </c>
      <c r="B5" s="10" t="s">
        <v>32</v>
      </c>
      <c r="C5" s="11" t="s">
        <v>33</v>
      </c>
      <c r="D5" s="12" t="s">
        <v>34</v>
      </c>
      <c r="E5" s="13" t="s">
        <v>35</v>
      </c>
      <c r="F5" s="47" t="s">
        <v>36</v>
      </c>
      <c r="G5" s="13">
        <v>20250103</v>
      </c>
      <c r="H5" s="15" t="s">
        <v>37</v>
      </c>
      <c r="I5" s="15" t="s">
        <v>37</v>
      </c>
      <c r="J5" s="15" t="s">
        <v>37</v>
      </c>
      <c r="K5" s="34"/>
      <c r="L5" s="34"/>
      <c r="M5" s="35" t="str">
        <f>VLOOKUP(F5,[1]项目信息综合查询_1!$AE$4:$AG$25,3,FALSE)</f>
        <v>20250106</v>
      </c>
      <c r="N5" s="35" t="str">
        <f>VLOOKUP(F5,[1]项目信息综合查询_1!$AE$4:$AH$25,4,FALSE)</f>
        <v>20251231</v>
      </c>
      <c r="O5" s="9" t="s">
        <v>38</v>
      </c>
      <c r="P5" s="9" t="s">
        <v>38</v>
      </c>
      <c r="Q5" s="9" t="s">
        <v>38</v>
      </c>
      <c r="R5" s="9" t="s">
        <v>38</v>
      </c>
      <c r="S5" s="43">
        <f t="shared" ref="S5:S19" si="0">T5+Y5+AC5+AD5+AE5</f>
        <v>57.95</v>
      </c>
      <c r="T5" s="45">
        <v>13.15</v>
      </c>
      <c r="U5" s="45">
        <v>13.15</v>
      </c>
      <c r="V5" s="45"/>
      <c r="W5" s="15"/>
      <c r="X5" s="15"/>
      <c r="Y5" s="15">
        <v>44.8</v>
      </c>
      <c r="Z5" s="15">
        <v>44.8</v>
      </c>
      <c r="AA5" s="34"/>
      <c r="AB5" s="34"/>
      <c r="AC5" s="34"/>
      <c r="AD5" s="34"/>
      <c r="AE5" s="34"/>
    </row>
    <row r="6" s="3" customFormat="1" ht="39" customHeight="1" spans="1:31">
      <c r="A6" s="9">
        <v>2</v>
      </c>
      <c r="B6" s="10" t="s">
        <v>32</v>
      </c>
      <c r="C6" s="11" t="s">
        <v>39</v>
      </c>
      <c r="D6" s="12" t="s">
        <v>40</v>
      </c>
      <c r="E6" s="16" t="s">
        <v>41</v>
      </c>
      <c r="F6" s="47" t="s">
        <v>42</v>
      </c>
      <c r="G6" s="13">
        <v>20250103</v>
      </c>
      <c r="H6" s="15" t="s">
        <v>37</v>
      </c>
      <c r="I6" s="15" t="s">
        <v>37</v>
      </c>
      <c r="J6" s="15" t="s">
        <v>37</v>
      </c>
      <c r="K6" s="34"/>
      <c r="L6" s="34"/>
      <c r="M6" s="35" t="str">
        <f>VLOOKUP(F6,[1]项目信息综合查询_1!$AE$4:$AG$25,3,FALSE)</f>
        <v>20250106</v>
      </c>
      <c r="N6" s="35" t="str">
        <f>VLOOKUP(F6,[1]项目信息综合查询_1!$AE$4:$AH$25,4,FALSE)</f>
        <v>20251231</v>
      </c>
      <c r="O6" s="36">
        <v>900</v>
      </c>
      <c r="P6" s="36">
        <v>900</v>
      </c>
      <c r="Q6" s="9">
        <v>900</v>
      </c>
      <c r="R6" s="9">
        <v>900</v>
      </c>
      <c r="S6" s="43">
        <f t="shared" si="0"/>
        <v>158</v>
      </c>
      <c r="T6" s="45">
        <v>158</v>
      </c>
      <c r="U6" s="45">
        <v>158</v>
      </c>
      <c r="V6" s="15"/>
      <c r="W6" s="45"/>
      <c r="X6" s="45"/>
      <c r="Y6" s="45"/>
      <c r="Z6" s="34"/>
      <c r="AA6" s="34"/>
      <c r="AB6" s="34"/>
      <c r="AC6" s="34"/>
      <c r="AD6" s="34"/>
      <c r="AE6" s="34"/>
    </row>
    <row r="7" s="3" customFormat="1" ht="39" customHeight="1" spans="1:31">
      <c r="A7" s="9">
        <v>3</v>
      </c>
      <c r="B7" s="10" t="s">
        <v>32</v>
      </c>
      <c r="C7" s="11" t="s">
        <v>43</v>
      </c>
      <c r="D7" s="12" t="s">
        <v>44</v>
      </c>
      <c r="E7" s="16" t="s">
        <v>45</v>
      </c>
      <c r="F7" s="47" t="s">
        <v>46</v>
      </c>
      <c r="G7" s="13">
        <v>20250103</v>
      </c>
      <c r="H7" s="15" t="s">
        <v>37</v>
      </c>
      <c r="I7" s="15" t="s">
        <v>37</v>
      </c>
      <c r="J7" s="15" t="s">
        <v>37</v>
      </c>
      <c r="K7" s="34"/>
      <c r="L7" s="34"/>
      <c r="M7" s="35" t="str">
        <f>VLOOKUP(F7,[1]项目信息综合查询_1!$AE$4:$AG$25,3,FALSE)</f>
        <v>20250106</v>
      </c>
      <c r="N7" s="35" t="str">
        <f>VLOOKUP(F7,[1]项目信息综合查询_1!$AE$4:$AH$25,4,FALSE)</f>
        <v>20251231</v>
      </c>
      <c r="O7" s="9">
        <v>264</v>
      </c>
      <c r="P7" s="9">
        <v>264</v>
      </c>
      <c r="Q7" s="9">
        <v>264</v>
      </c>
      <c r="R7" s="9">
        <v>264</v>
      </c>
      <c r="S7" s="43">
        <f t="shared" si="0"/>
        <v>72</v>
      </c>
      <c r="T7" s="45">
        <v>72</v>
      </c>
      <c r="U7" s="45">
        <v>72</v>
      </c>
      <c r="V7" s="15"/>
      <c r="W7" s="15"/>
      <c r="X7" s="15"/>
      <c r="Y7" s="15"/>
      <c r="Z7" s="34"/>
      <c r="AA7" s="34"/>
      <c r="AB7" s="34"/>
      <c r="AC7" s="34"/>
      <c r="AD7" s="34"/>
      <c r="AE7" s="34"/>
    </row>
    <row r="8" s="3" customFormat="1" ht="39" customHeight="1" spans="1:31">
      <c r="A8" s="9">
        <v>4</v>
      </c>
      <c r="B8" s="10" t="s">
        <v>32</v>
      </c>
      <c r="C8" s="17" t="s">
        <v>47</v>
      </c>
      <c r="D8" s="12" t="s">
        <v>48</v>
      </c>
      <c r="E8" s="16" t="s">
        <v>49</v>
      </c>
      <c r="F8" s="47" t="s">
        <v>50</v>
      </c>
      <c r="G8" s="13">
        <v>20250103</v>
      </c>
      <c r="H8" s="15" t="s">
        <v>51</v>
      </c>
      <c r="I8" s="15" t="s">
        <v>51</v>
      </c>
      <c r="J8" s="15" t="s">
        <v>37</v>
      </c>
      <c r="K8" s="34"/>
      <c r="L8" s="34"/>
      <c r="M8" s="35" t="str">
        <f>VLOOKUP(F8,[1]项目信息综合查询_1!$AE$4:$AG$25,3,FALSE)</f>
        <v>20250131</v>
      </c>
      <c r="N8" s="35" t="str">
        <f>VLOOKUP(F8,[1]项目信息综合查询_1!$AE$4:$AH$25,4,FALSE)</f>
        <v>20250731</v>
      </c>
      <c r="O8" s="9">
        <v>187</v>
      </c>
      <c r="P8" s="9">
        <v>576</v>
      </c>
      <c r="Q8" s="9">
        <v>28</v>
      </c>
      <c r="R8" s="9">
        <v>71</v>
      </c>
      <c r="S8" s="43">
        <f t="shared" si="0"/>
        <v>150</v>
      </c>
      <c r="T8" s="45">
        <v>150</v>
      </c>
      <c r="U8" s="45">
        <v>150</v>
      </c>
      <c r="V8" s="15"/>
      <c r="W8" s="15"/>
      <c r="X8" s="15"/>
      <c r="Y8" s="15"/>
      <c r="Z8" s="34"/>
      <c r="AA8" s="34"/>
      <c r="AB8" s="34"/>
      <c r="AC8" s="34"/>
      <c r="AD8" s="34"/>
      <c r="AE8" s="34"/>
    </row>
    <row r="9" s="3" customFormat="1" ht="39" customHeight="1" spans="1:31">
      <c r="A9" s="9">
        <v>5</v>
      </c>
      <c r="B9" s="10" t="s">
        <v>32</v>
      </c>
      <c r="C9" s="18" t="s">
        <v>52</v>
      </c>
      <c r="D9" s="12" t="s">
        <v>53</v>
      </c>
      <c r="E9" s="19" t="s">
        <v>54</v>
      </c>
      <c r="F9" s="47" t="s">
        <v>55</v>
      </c>
      <c r="G9" s="20">
        <v>20250103</v>
      </c>
      <c r="H9" s="15" t="s">
        <v>37</v>
      </c>
      <c r="I9" s="15" t="s">
        <v>37</v>
      </c>
      <c r="J9" s="15" t="s">
        <v>37</v>
      </c>
      <c r="K9" s="34"/>
      <c r="L9" s="34"/>
      <c r="M9" s="35" t="str">
        <f>VLOOKUP(F9,[1]项目信息综合查询_1!$AE$4:$AG$25,3,FALSE)</f>
        <v>20250131</v>
      </c>
      <c r="N9" s="35" t="str">
        <f>VLOOKUP(F9,[1]项目信息综合查询_1!$AE$4:$AH$25,4,FALSE)</f>
        <v>20250531</v>
      </c>
      <c r="O9" s="9">
        <v>22</v>
      </c>
      <c r="P9" s="9">
        <v>98</v>
      </c>
      <c r="Q9" s="9">
        <v>4</v>
      </c>
      <c r="R9" s="9">
        <v>11</v>
      </c>
      <c r="S9" s="43">
        <f t="shared" si="0"/>
        <v>50</v>
      </c>
      <c r="T9" s="45">
        <v>50</v>
      </c>
      <c r="U9" s="45">
        <v>50</v>
      </c>
      <c r="V9" s="15"/>
      <c r="W9" s="15"/>
      <c r="X9" s="15"/>
      <c r="Y9" s="15"/>
      <c r="Z9" s="34"/>
      <c r="AA9" s="34"/>
      <c r="AB9" s="34"/>
      <c r="AC9" s="34"/>
      <c r="AD9" s="34"/>
      <c r="AE9" s="34"/>
    </row>
    <row r="10" s="3" customFormat="1" ht="39" customHeight="1" spans="1:31">
      <c r="A10" s="9">
        <v>6</v>
      </c>
      <c r="B10" s="10" t="s">
        <v>32</v>
      </c>
      <c r="C10" s="18" t="s">
        <v>56</v>
      </c>
      <c r="D10" s="12" t="s">
        <v>48</v>
      </c>
      <c r="E10" s="16" t="s">
        <v>57</v>
      </c>
      <c r="F10" s="47" t="s">
        <v>58</v>
      </c>
      <c r="G10" s="13">
        <v>20250103</v>
      </c>
      <c r="H10" s="15" t="s">
        <v>51</v>
      </c>
      <c r="I10" s="15" t="s">
        <v>37</v>
      </c>
      <c r="J10" s="15" t="s">
        <v>37</v>
      </c>
      <c r="K10" s="34"/>
      <c r="L10" s="34"/>
      <c r="M10" s="35" t="str">
        <f>VLOOKUP(F10,[1]项目信息综合查询_1!$AE$4:$AG$25,3,FALSE)</f>
        <v>20250210</v>
      </c>
      <c r="N10" s="35" t="str">
        <f>VLOOKUP(F10,[1]项目信息综合查询_1!$AE$4:$AH$25,4,FALSE)</f>
        <v>20250610</v>
      </c>
      <c r="O10" s="9">
        <v>37</v>
      </c>
      <c r="P10" s="9">
        <v>147</v>
      </c>
      <c r="Q10" s="9">
        <v>3</v>
      </c>
      <c r="R10" s="9">
        <v>6</v>
      </c>
      <c r="S10" s="43">
        <f t="shared" si="0"/>
        <v>100</v>
      </c>
      <c r="T10" s="45">
        <v>100</v>
      </c>
      <c r="U10" s="45">
        <v>100</v>
      </c>
      <c r="V10" s="15"/>
      <c r="W10" s="15"/>
      <c r="X10" s="15"/>
      <c r="Y10" s="15"/>
      <c r="Z10" s="34"/>
      <c r="AA10" s="34"/>
      <c r="AB10" s="34"/>
      <c r="AC10" s="34"/>
      <c r="AD10" s="34"/>
      <c r="AE10" s="34"/>
    </row>
    <row r="11" s="3" customFormat="1" ht="39" customHeight="1" spans="1:31">
      <c r="A11" s="9">
        <v>7</v>
      </c>
      <c r="B11" s="10" t="s">
        <v>32</v>
      </c>
      <c r="C11" s="18" t="s">
        <v>59</v>
      </c>
      <c r="D11" s="12" t="s">
        <v>60</v>
      </c>
      <c r="E11" s="21" t="s">
        <v>61</v>
      </c>
      <c r="F11" s="47" t="s">
        <v>62</v>
      </c>
      <c r="G11" s="22">
        <v>20250103</v>
      </c>
      <c r="H11" s="15" t="s">
        <v>37</v>
      </c>
      <c r="I11" s="15" t="s">
        <v>37</v>
      </c>
      <c r="J11" s="15" t="s">
        <v>37</v>
      </c>
      <c r="K11" s="34"/>
      <c r="L11" s="34" t="s">
        <v>51</v>
      </c>
      <c r="M11" s="35" t="str">
        <f>VLOOKUP(F11,[1]项目信息综合查询_1!$AE$4:$AG$25,3,FALSE)</f>
        <v>20250220</v>
      </c>
      <c r="N11" s="35" t="str">
        <f>VLOOKUP(F11,[1]项目信息综合查询_1!$AE$4:$AH$25,4,FALSE)</f>
        <v>20250830</v>
      </c>
      <c r="O11" s="9">
        <v>66</v>
      </c>
      <c r="P11" s="9">
        <v>220</v>
      </c>
      <c r="Q11" s="9">
        <v>9</v>
      </c>
      <c r="R11" s="9">
        <v>17</v>
      </c>
      <c r="S11" s="43">
        <f t="shared" si="0"/>
        <v>100</v>
      </c>
      <c r="T11" s="45">
        <v>100</v>
      </c>
      <c r="U11" s="45">
        <v>100</v>
      </c>
      <c r="V11" s="15"/>
      <c r="W11" s="15"/>
      <c r="X11" s="15"/>
      <c r="Y11" s="15"/>
      <c r="Z11" s="34"/>
      <c r="AA11" s="34"/>
      <c r="AB11" s="34"/>
      <c r="AC11" s="34"/>
      <c r="AD11" s="34"/>
      <c r="AE11" s="34"/>
    </row>
    <row r="12" s="3" customFormat="1" ht="39" customHeight="1" spans="1:31">
      <c r="A12" s="9">
        <v>8</v>
      </c>
      <c r="B12" s="10" t="s">
        <v>32</v>
      </c>
      <c r="C12" s="18" t="s">
        <v>63</v>
      </c>
      <c r="D12" s="12" t="s">
        <v>60</v>
      </c>
      <c r="E12" s="19" t="s">
        <v>64</v>
      </c>
      <c r="F12" s="47" t="s">
        <v>65</v>
      </c>
      <c r="G12" s="23">
        <v>20250103</v>
      </c>
      <c r="H12" s="15" t="s">
        <v>37</v>
      </c>
      <c r="I12" s="15" t="s">
        <v>37</v>
      </c>
      <c r="J12" s="15" t="s">
        <v>37</v>
      </c>
      <c r="K12" s="34"/>
      <c r="L12" s="34"/>
      <c r="M12" s="35" t="str">
        <f>VLOOKUP(F12,[1]项目信息综合查询_1!$AE$4:$AG$25,3,FALSE)</f>
        <v>20250225</v>
      </c>
      <c r="N12" s="35" t="str">
        <f>VLOOKUP(F12,[1]项目信息综合查询_1!$AE$4:$AH$25,4,FALSE)</f>
        <v>20250930</v>
      </c>
      <c r="O12" s="9">
        <v>90</v>
      </c>
      <c r="P12" s="9">
        <v>235</v>
      </c>
      <c r="Q12" s="9">
        <v>3</v>
      </c>
      <c r="R12" s="9">
        <v>9</v>
      </c>
      <c r="S12" s="43">
        <f t="shared" si="0"/>
        <v>100</v>
      </c>
      <c r="T12" s="45">
        <v>100</v>
      </c>
      <c r="U12" s="45">
        <v>100</v>
      </c>
      <c r="V12" s="15"/>
      <c r="W12" s="15"/>
      <c r="X12" s="15"/>
      <c r="Y12" s="15"/>
      <c r="Z12" s="34"/>
      <c r="AA12" s="34"/>
      <c r="AB12" s="34"/>
      <c r="AC12" s="34"/>
      <c r="AD12" s="34"/>
      <c r="AE12" s="34"/>
    </row>
    <row r="13" s="3" customFormat="1" ht="39" customHeight="1" spans="1:31">
      <c r="A13" s="9">
        <v>9</v>
      </c>
      <c r="B13" s="10" t="s">
        <v>32</v>
      </c>
      <c r="C13" s="18" t="s">
        <v>66</v>
      </c>
      <c r="D13" s="12" t="s">
        <v>67</v>
      </c>
      <c r="E13" s="19" t="s">
        <v>68</v>
      </c>
      <c r="F13" s="47" t="s">
        <v>69</v>
      </c>
      <c r="G13" s="23">
        <v>20250103</v>
      </c>
      <c r="H13" s="15" t="s">
        <v>37</v>
      </c>
      <c r="I13" s="15" t="s">
        <v>37</v>
      </c>
      <c r="J13" s="15" t="s">
        <v>37</v>
      </c>
      <c r="K13" s="34"/>
      <c r="L13" s="34"/>
      <c r="M13" s="35" t="str">
        <f>VLOOKUP(F13,[1]项目信息综合查询_1!$AE$4:$AG$25,3,FALSE)</f>
        <v>20250120</v>
      </c>
      <c r="N13" s="35" t="str">
        <f>VLOOKUP(F13,[1]项目信息综合查询_1!$AE$4:$AH$25,4,FALSE)</f>
        <v>20250531</v>
      </c>
      <c r="O13" s="9">
        <v>310</v>
      </c>
      <c r="P13" s="9">
        <v>1068</v>
      </c>
      <c r="Q13" s="9">
        <v>23</v>
      </c>
      <c r="R13" s="9">
        <v>87</v>
      </c>
      <c r="S13" s="43">
        <f t="shared" si="0"/>
        <v>27</v>
      </c>
      <c r="T13" s="45">
        <v>27</v>
      </c>
      <c r="U13" s="45">
        <v>27</v>
      </c>
      <c r="V13" s="15"/>
      <c r="W13" s="15"/>
      <c r="X13" s="15"/>
      <c r="Y13" s="15"/>
      <c r="Z13" s="34"/>
      <c r="AA13" s="34"/>
      <c r="AB13" s="34"/>
      <c r="AC13" s="34"/>
      <c r="AD13" s="34"/>
      <c r="AE13" s="34"/>
    </row>
    <row r="14" s="3" customFormat="1" ht="39" customHeight="1" spans="1:31">
      <c r="A14" s="9">
        <v>10</v>
      </c>
      <c r="B14" s="10" t="s">
        <v>32</v>
      </c>
      <c r="C14" s="18" t="s">
        <v>70</v>
      </c>
      <c r="D14" s="12" t="s">
        <v>71</v>
      </c>
      <c r="E14" s="19" t="s">
        <v>72</v>
      </c>
      <c r="F14" s="47" t="s">
        <v>73</v>
      </c>
      <c r="G14" s="23">
        <v>20250103</v>
      </c>
      <c r="H14" s="15" t="s">
        <v>51</v>
      </c>
      <c r="I14" s="15" t="s">
        <v>37</v>
      </c>
      <c r="J14" s="15" t="s">
        <v>51</v>
      </c>
      <c r="K14" s="34"/>
      <c r="L14" s="34"/>
      <c r="M14" s="35" t="str">
        <f>VLOOKUP(F14,[1]项目信息综合查询_1!$AE$4:$AG$25,3,FALSE)</f>
        <v>20250210</v>
      </c>
      <c r="N14" s="35" t="str">
        <f>VLOOKUP(F14,[1]项目信息综合查询_1!$AE$4:$AH$25,4,FALSE)</f>
        <v>20250810</v>
      </c>
      <c r="O14" s="14">
        <v>1638</v>
      </c>
      <c r="P14" s="14">
        <v>4589</v>
      </c>
      <c r="Q14" s="14">
        <v>103</v>
      </c>
      <c r="R14" s="14">
        <v>328</v>
      </c>
      <c r="S14" s="43">
        <f t="shared" si="0"/>
        <v>183.6</v>
      </c>
      <c r="T14" s="45">
        <v>183.6</v>
      </c>
      <c r="U14" s="45">
        <v>183.6</v>
      </c>
      <c r="V14" s="15"/>
      <c r="W14" s="15"/>
      <c r="X14" s="15"/>
      <c r="Y14" s="15"/>
      <c r="Z14" s="34"/>
      <c r="AA14" s="34"/>
      <c r="AB14" s="34"/>
      <c r="AC14" s="34"/>
      <c r="AD14" s="34"/>
      <c r="AE14" s="34"/>
    </row>
    <row r="15" s="3" customFormat="1" ht="39" customHeight="1" spans="1:31">
      <c r="A15" s="9">
        <v>11</v>
      </c>
      <c r="B15" s="10" t="s">
        <v>32</v>
      </c>
      <c r="C15" s="18" t="s">
        <v>74</v>
      </c>
      <c r="D15" s="12" t="s">
        <v>48</v>
      </c>
      <c r="E15" s="24" t="s">
        <v>75</v>
      </c>
      <c r="F15" s="47" t="s">
        <v>76</v>
      </c>
      <c r="G15" s="23">
        <v>20250103</v>
      </c>
      <c r="H15" s="15" t="s">
        <v>51</v>
      </c>
      <c r="I15" s="15" t="s">
        <v>37</v>
      </c>
      <c r="J15" s="15" t="s">
        <v>51</v>
      </c>
      <c r="K15" s="34"/>
      <c r="L15" s="34"/>
      <c r="M15" s="35" t="str">
        <f>VLOOKUP(F15,[1]项目信息综合查询_1!$AE$4:$AG$25,3,FALSE)</f>
        <v>20250220</v>
      </c>
      <c r="N15" s="35" t="str">
        <f>VLOOKUP(F15,[1]项目信息综合查询_1!$AE$4:$AH$25,4,FALSE)</f>
        <v>20251130</v>
      </c>
      <c r="O15" s="9">
        <v>410</v>
      </c>
      <c r="P15" s="9">
        <v>1605</v>
      </c>
      <c r="Q15" s="9">
        <v>12</v>
      </c>
      <c r="R15" s="9">
        <v>37</v>
      </c>
      <c r="S15" s="43">
        <f t="shared" si="0"/>
        <v>151.25</v>
      </c>
      <c r="T15" s="45">
        <v>151.25</v>
      </c>
      <c r="U15" s="45">
        <v>151.25</v>
      </c>
      <c r="V15" s="15"/>
      <c r="W15" s="15"/>
      <c r="X15" s="15"/>
      <c r="Y15" s="15"/>
      <c r="Z15" s="34"/>
      <c r="AA15" s="34"/>
      <c r="AB15" s="34"/>
      <c r="AC15" s="34"/>
      <c r="AD15" s="34"/>
      <c r="AE15" s="34"/>
    </row>
    <row r="16" s="3" customFormat="1" ht="39" customHeight="1" spans="1:31">
      <c r="A16" s="9">
        <v>12</v>
      </c>
      <c r="B16" s="10" t="s">
        <v>32</v>
      </c>
      <c r="C16" s="25" t="s">
        <v>77</v>
      </c>
      <c r="D16" s="12" t="s">
        <v>48</v>
      </c>
      <c r="E16" s="16" t="s">
        <v>78</v>
      </c>
      <c r="F16" s="47" t="s">
        <v>79</v>
      </c>
      <c r="G16" s="13">
        <v>20250103</v>
      </c>
      <c r="H16" s="15" t="s">
        <v>51</v>
      </c>
      <c r="I16" s="15" t="s">
        <v>37</v>
      </c>
      <c r="J16" s="15" t="s">
        <v>37</v>
      </c>
      <c r="K16" s="34"/>
      <c r="L16" s="34"/>
      <c r="M16" s="35" t="str">
        <f>VLOOKUP(F16,[1]项目信息综合查询_1!$AE$4:$AG$25,3,FALSE)</f>
        <v>20250213</v>
      </c>
      <c r="N16" s="35" t="str">
        <f>VLOOKUP(F16,[1]项目信息综合查询_1!$AE$4:$AH$25,4,FALSE)</f>
        <v>20250630</v>
      </c>
      <c r="O16" s="9">
        <v>325</v>
      </c>
      <c r="P16" s="9">
        <v>1148</v>
      </c>
      <c r="Q16" s="9">
        <v>29</v>
      </c>
      <c r="R16" s="9">
        <v>72</v>
      </c>
      <c r="S16" s="43">
        <f t="shared" si="0"/>
        <v>99</v>
      </c>
      <c r="T16" s="45">
        <v>99</v>
      </c>
      <c r="U16" s="35"/>
      <c r="V16" s="45">
        <v>99</v>
      </c>
      <c r="W16" s="15"/>
      <c r="X16" s="15"/>
      <c r="Y16" s="15"/>
      <c r="Z16" s="34"/>
      <c r="AA16" s="34"/>
      <c r="AB16" s="34"/>
      <c r="AC16" s="34"/>
      <c r="AD16" s="34"/>
      <c r="AE16" s="34"/>
    </row>
    <row r="17" s="3" customFormat="1" ht="39" customHeight="1" spans="1:31">
      <c r="A17" s="9">
        <v>13</v>
      </c>
      <c r="B17" s="10" t="s">
        <v>32</v>
      </c>
      <c r="C17" s="25" t="s">
        <v>80</v>
      </c>
      <c r="D17" s="12" t="s">
        <v>81</v>
      </c>
      <c r="E17" s="16" t="s">
        <v>82</v>
      </c>
      <c r="F17" s="47" t="s">
        <v>83</v>
      </c>
      <c r="G17" s="13">
        <v>20250103</v>
      </c>
      <c r="H17" s="15" t="s">
        <v>37</v>
      </c>
      <c r="I17" s="15" t="s">
        <v>37</v>
      </c>
      <c r="J17" s="15" t="s">
        <v>37</v>
      </c>
      <c r="K17" s="34"/>
      <c r="L17" s="34"/>
      <c r="M17" s="35" t="str">
        <f>VLOOKUP(F17,[1]项目信息综合查询_1!$AE$4:$AG$25,3,FALSE)</f>
        <v>20250131</v>
      </c>
      <c r="N17" s="35" t="str">
        <f>VLOOKUP(F17,[1]项目信息综合查询_1!$AE$4:$AH$25,4,FALSE)</f>
        <v>20250831</v>
      </c>
      <c r="O17" s="9">
        <v>57</v>
      </c>
      <c r="P17" s="9">
        <v>179</v>
      </c>
      <c r="Q17" s="9">
        <v>4</v>
      </c>
      <c r="R17" s="9">
        <v>16</v>
      </c>
      <c r="S17" s="43">
        <f t="shared" si="0"/>
        <v>99</v>
      </c>
      <c r="T17" s="45">
        <v>99</v>
      </c>
      <c r="U17" s="35"/>
      <c r="V17" s="45">
        <v>99</v>
      </c>
      <c r="W17" s="15"/>
      <c r="X17" s="15"/>
      <c r="Y17" s="15"/>
      <c r="Z17" s="34"/>
      <c r="AA17" s="34"/>
      <c r="AB17" s="34"/>
      <c r="AC17" s="34"/>
      <c r="AD17" s="34"/>
      <c r="AE17" s="34"/>
    </row>
    <row r="18" s="3" customFormat="1" ht="39" customHeight="1" spans="1:31">
      <c r="A18" s="9">
        <v>14</v>
      </c>
      <c r="B18" s="10" t="s">
        <v>32</v>
      </c>
      <c r="C18" s="25" t="s">
        <v>84</v>
      </c>
      <c r="D18" s="12" t="s">
        <v>85</v>
      </c>
      <c r="E18" s="16" t="s">
        <v>86</v>
      </c>
      <c r="F18" s="47" t="s">
        <v>87</v>
      </c>
      <c r="G18" s="13">
        <v>20250103</v>
      </c>
      <c r="H18" s="15" t="s">
        <v>51</v>
      </c>
      <c r="I18" s="15" t="s">
        <v>51</v>
      </c>
      <c r="J18" s="15" t="s">
        <v>37</v>
      </c>
      <c r="K18" s="34"/>
      <c r="L18" s="34"/>
      <c r="M18" s="35" t="str">
        <f>VLOOKUP(F18,[1]项目信息综合查询_1!$AE$4:$AG$25,3,FALSE)</f>
        <v>20250131</v>
      </c>
      <c r="N18" s="35" t="str">
        <f>VLOOKUP(F18,[1]项目信息综合查询_1!$AE$4:$AH$25,4,FALSE)</f>
        <v>20250531</v>
      </c>
      <c r="O18" s="9">
        <v>4434</v>
      </c>
      <c r="P18" s="9">
        <v>13456</v>
      </c>
      <c r="Q18" s="9">
        <v>36</v>
      </c>
      <c r="R18" s="9">
        <v>114</v>
      </c>
      <c r="S18" s="43">
        <f t="shared" si="0"/>
        <v>30</v>
      </c>
      <c r="T18" s="45">
        <v>30</v>
      </c>
      <c r="U18" s="35"/>
      <c r="V18" s="45">
        <v>30</v>
      </c>
      <c r="W18" s="15"/>
      <c r="X18" s="15"/>
      <c r="Y18" s="15"/>
      <c r="Z18" s="34"/>
      <c r="AA18" s="34"/>
      <c r="AB18" s="34"/>
      <c r="AC18" s="34"/>
      <c r="AD18" s="34"/>
      <c r="AE18" s="34"/>
    </row>
    <row r="19" s="3" customFormat="1" ht="39" customHeight="1" spans="1:31">
      <c r="A19" s="9">
        <v>15</v>
      </c>
      <c r="B19" s="10" t="s">
        <v>32</v>
      </c>
      <c r="C19" s="25" t="s">
        <v>88</v>
      </c>
      <c r="D19" s="12" t="s">
        <v>71</v>
      </c>
      <c r="E19" s="16" t="s">
        <v>89</v>
      </c>
      <c r="F19" s="47" t="s">
        <v>90</v>
      </c>
      <c r="G19" s="13">
        <v>20250103</v>
      </c>
      <c r="H19" s="15" t="s">
        <v>51</v>
      </c>
      <c r="I19" s="15" t="s">
        <v>51</v>
      </c>
      <c r="J19" s="15" t="s">
        <v>51</v>
      </c>
      <c r="K19" s="34"/>
      <c r="L19" s="34"/>
      <c r="M19" s="35" t="str">
        <f>VLOOKUP(F19,[2]项目信息综合查询_1!$AE$4:$AG$26,3,FALSE)</f>
        <v>20250131</v>
      </c>
      <c r="N19" s="35" t="str">
        <f>VLOOKUP(F19,[2]项目信息综合查询_1!$AE$4:$AH$26,4)</f>
        <v>20250731</v>
      </c>
      <c r="O19" s="36">
        <v>580</v>
      </c>
      <c r="P19" s="36">
        <v>2227</v>
      </c>
      <c r="Q19" s="36">
        <v>7</v>
      </c>
      <c r="R19" s="36">
        <v>32</v>
      </c>
      <c r="S19" s="43">
        <f t="shared" si="0"/>
        <v>29.7</v>
      </c>
      <c r="T19" s="45">
        <v>29.7</v>
      </c>
      <c r="U19" s="15"/>
      <c r="V19" s="45">
        <v>29.7</v>
      </c>
      <c r="W19" s="15"/>
      <c r="X19" s="15"/>
      <c r="Y19" s="15"/>
      <c r="Z19" s="34"/>
      <c r="AA19" s="34"/>
      <c r="AB19" s="34"/>
      <c r="AC19" s="34"/>
      <c r="AD19" s="34"/>
      <c r="AE19" s="34"/>
    </row>
    <row r="20" s="3" customFormat="1" ht="39" customHeight="1" spans="1:31">
      <c r="A20" s="9">
        <v>16</v>
      </c>
      <c r="B20" s="10" t="s">
        <v>32</v>
      </c>
      <c r="C20" s="25" t="s">
        <v>91</v>
      </c>
      <c r="D20" s="12" t="s">
        <v>92</v>
      </c>
      <c r="E20" s="16" t="s">
        <v>93</v>
      </c>
      <c r="F20" s="48" t="s">
        <v>94</v>
      </c>
      <c r="G20" s="13">
        <v>20250103</v>
      </c>
      <c r="H20" s="9" t="s">
        <v>51</v>
      </c>
      <c r="I20" s="15" t="s">
        <v>51</v>
      </c>
      <c r="J20" s="15" t="s">
        <v>37</v>
      </c>
      <c r="K20" s="9"/>
      <c r="L20" s="9"/>
      <c r="M20" s="35" t="str">
        <f>VLOOKUP(F20,[1]项目信息综合查询_1!$AE$4:$AG$25,3,FALSE)</f>
        <v>20250131</v>
      </c>
      <c r="N20" s="35" t="str">
        <f>VLOOKUP(F20,[1]项目信息综合查询_1!$AE$4:$AH$25,4,FALSE)</f>
        <v>20250531</v>
      </c>
      <c r="O20" s="9">
        <v>4434</v>
      </c>
      <c r="P20" s="9">
        <v>13456</v>
      </c>
      <c r="Q20" s="9">
        <v>36</v>
      </c>
      <c r="R20" s="9">
        <v>114</v>
      </c>
      <c r="S20" s="43">
        <f t="shared" ref="S20:S28" si="1">T20+Y20+AC20+AD20+AE20</f>
        <v>20</v>
      </c>
      <c r="T20" s="9">
        <v>20</v>
      </c>
      <c r="U20" s="9"/>
      <c r="V20" s="9">
        <v>20</v>
      </c>
      <c r="W20" s="9"/>
      <c r="X20" s="9"/>
      <c r="Y20" s="9"/>
      <c r="Z20" s="9"/>
      <c r="AA20" s="9"/>
      <c r="AB20" s="9"/>
      <c r="AC20" s="9"/>
      <c r="AD20" s="9"/>
      <c r="AE20" s="9"/>
    </row>
    <row r="21" s="3" customFormat="1" ht="39" customHeight="1" spans="1:31">
      <c r="A21" s="9">
        <v>17</v>
      </c>
      <c r="B21" s="10" t="s">
        <v>32</v>
      </c>
      <c r="C21" s="25" t="s">
        <v>95</v>
      </c>
      <c r="D21" s="12" t="s">
        <v>34</v>
      </c>
      <c r="E21" s="16" t="s">
        <v>96</v>
      </c>
      <c r="F21" s="47" t="s">
        <v>97</v>
      </c>
      <c r="G21" s="13">
        <v>20250103</v>
      </c>
      <c r="H21" s="15" t="s">
        <v>37</v>
      </c>
      <c r="I21" s="15" t="s">
        <v>37</v>
      </c>
      <c r="J21" s="15" t="s">
        <v>37</v>
      </c>
      <c r="K21" s="34"/>
      <c r="L21" s="34"/>
      <c r="M21" s="35" t="str">
        <f>VLOOKUP(F21,[1]项目信息综合查询_1!$AE$4:$AG$25,3,FALSE)</f>
        <v>20250106</v>
      </c>
      <c r="N21" s="35" t="str">
        <f>VLOOKUP(F21,[1]项目信息综合查询_1!$AE$4:$AH$25,4,FALSE)</f>
        <v>20251231</v>
      </c>
      <c r="O21" s="9" t="s">
        <v>38</v>
      </c>
      <c r="P21" s="9" t="s">
        <v>38</v>
      </c>
      <c r="Q21" s="9" t="s">
        <v>38</v>
      </c>
      <c r="R21" s="9" t="s">
        <v>38</v>
      </c>
      <c r="S21" s="43">
        <f t="shared" si="1"/>
        <v>2.3</v>
      </c>
      <c r="T21" s="9">
        <v>2.3</v>
      </c>
      <c r="U21" s="15"/>
      <c r="V21" s="9">
        <v>2.3</v>
      </c>
      <c r="W21" s="15"/>
      <c r="X21" s="15"/>
      <c r="Y21" s="15"/>
      <c r="Z21" s="34"/>
      <c r="AA21" s="34"/>
      <c r="AB21" s="34"/>
      <c r="AC21" s="34"/>
      <c r="AD21" s="34"/>
      <c r="AE21" s="34"/>
    </row>
    <row r="22" s="3" customFormat="1" ht="39" customHeight="1" spans="1:31">
      <c r="A22" s="9">
        <v>18</v>
      </c>
      <c r="B22" s="10" t="s">
        <v>32</v>
      </c>
      <c r="C22" s="26" t="s">
        <v>98</v>
      </c>
      <c r="D22" s="12" t="s">
        <v>99</v>
      </c>
      <c r="E22" s="16" t="s">
        <v>100</v>
      </c>
      <c r="F22" s="47" t="s">
        <v>101</v>
      </c>
      <c r="G22" s="13">
        <v>20250103</v>
      </c>
      <c r="H22" s="15" t="s">
        <v>51</v>
      </c>
      <c r="I22" s="15" t="s">
        <v>51</v>
      </c>
      <c r="J22" s="15" t="s">
        <v>37</v>
      </c>
      <c r="K22" s="34"/>
      <c r="L22" s="34"/>
      <c r="M22" s="35">
        <v>20250228</v>
      </c>
      <c r="N22" s="35">
        <v>20251130</v>
      </c>
      <c r="O22" s="9">
        <v>6661</v>
      </c>
      <c r="P22" s="9">
        <v>15679</v>
      </c>
      <c r="Q22" s="9">
        <v>99</v>
      </c>
      <c r="R22" s="9">
        <v>334</v>
      </c>
      <c r="S22" s="43">
        <f t="shared" si="1"/>
        <v>430</v>
      </c>
      <c r="T22" s="9">
        <v>210</v>
      </c>
      <c r="U22" s="15">
        <v>210</v>
      </c>
      <c r="V22" s="45"/>
      <c r="W22" s="15"/>
      <c r="X22" s="15"/>
      <c r="Y22" s="15">
        <v>70</v>
      </c>
      <c r="Z22" s="15">
        <v>70</v>
      </c>
      <c r="AA22" s="34"/>
      <c r="AB22" s="34"/>
      <c r="AC22" s="34"/>
      <c r="AD22" s="34"/>
      <c r="AE22" s="34">
        <v>150</v>
      </c>
    </row>
    <row r="23" s="3" customFormat="1" ht="39" customHeight="1" spans="1:31">
      <c r="A23" s="9">
        <v>19</v>
      </c>
      <c r="B23" s="10" t="s">
        <v>32</v>
      </c>
      <c r="C23" s="18" t="s">
        <v>102</v>
      </c>
      <c r="D23" s="12" t="s">
        <v>60</v>
      </c>
      <c r="E23" s="16" t="s">
        <v>103</v>
      </c>
      <c r="F23" s="47" t="s">
        <v>104</v>
      </c>
      <c r="G23" s="13">
        <v>20250124</v>
      </c>
      <c r="H23" s="15" t="s">
        <v>37</v>
      </c>
      <c r="I23" s="15" t="s">
        <v>37</v>
      </c>
      <c r="J23" s="15" t="s">
        <v>37</v>
      </c>
      <c r="K23" s="34" t="s">
        <v>51</v>
      </c>
      <c r="L23" s="34"/>
      <c r="M23" s="35" t="str">
        <f>VLOOKUP(F23,[1]项目信息综合查询_1!$AE$4:$AG$25,3,FALSE)</f>
        <v>20250228</v>
      </c>
      <c r="N23" s="35" t="str">
        <f>VLOOKUP(F23,[1]项目信息综合查询_1!$AE$4:$AH$25,4,FALSE)</f>
        <v>20250731</v>
      </c>
      <c r="O23" s="9">
        <v>204</v>
      </c>
      <c r="P23" s="9">
        <v>728</v>
      </c>
      <c r="Q23" s="9">
        <v>5</v>
      </c>
      <c r="R23" s="9">
        <v>16</v>
      </c>
      <c r="S23" s="43">
        <f t="shared" si="1"/>
        <v>246.58</v>
      </c>
      <c r="T23" s="46"/>
      <c r="U23" s="15"/>
      <c r="V23" s="45"/>
      <c r="W23" s="15"/>
      <c r="X23" s="15"/>
      <c r="Y23" s="15">
        <v>246.58</v>
      </c>
      <c r="Z23" s="15">
        <v>246.58</v>
      </c>
      <c r="AA23" s="34"/>
      <c r="AB23" s="34"/>
      <c r="AC23" s="34"/>
      <c r="AD23" s="34"/>
      <c r="AE23" s="34"/>
    </row>
    <row r="24" s="3" customFormat="1" ht="39" customHeight="1" spans="1:31">
      <c r="A24" s="9">
        <v>20</v>
      </c>
      <c r="B24" s="10" t="s">
        <v>32</v>
      </c>
      <c r="C24" s="18" t="s">
        <v>105</v>
      </c>
      <c r="D24" s="12" t="s">
        <v>106</v>
      </c>
      <c r="E24" s="16" t="s">
        <v>107</v>
      </c>
      <c r="F24" s="47" t="s">
        <v>108</v>
      </c>
      <c r="G24" s="13">
        <v>20250124</v>
      </c>
      <c r="H24" s="15" t="s">
        <v>51</v>
      </c>
      <c r="I24" s="15" t="s">
        <v>37</v>
      </c>
      <c r="J24" s="15" t="s">
        <v>51</v>
      </c>
      <c r="K24" s="34"/>
      <c r="L24" s="34"/>
      <c r="M24" s="35" t="str">
        <f>VLOOKUP(F24,[1]项目信息综合查询_1!$AE$4:$AG$25,3,FALSE)</f>
        <v>20250131</v>
      </c>
      <c r="N24" s="35" t="str">
        <f>VLOOKUP(F24,[1]项目信息综合查询_1!$AE$4:$AH$25,4,FALSE)</f>
        <v>20250430</v>
      </c>
      <c r="O24" s="9">
        <v>1362</v>
      </c>
      <c r="P24" s="9">
        <v>4838</v>
      </c>
      <c r="Q24" s="9">
        <v>140</v>
      </c>
      <c r="R24" s="9">
        <v>480</v>
      </c>
      <c r="S24" s="43">
        <f t="shared" si="1"/>
        <v>50</v>
      </c>
      <c r="T24" s="46"/>
      <c r="U24" s="15"/>
      <c r="V24" s="45"/>
      <c r="W24" s="15"/>
      <c r="X24" s="15"/>
      <c r="Y24" s="15">
        <v>50</v>
      </c>
      <c r="Z24" s="15">
        <v>50</v>
      </c>
      <c r="AA24" s="34"/>
      <c r="AB24" s="34"/>
      <c r="AC24" s="34"/>
      <c r="AD24" s="34"/>
      <c r="AE24" s="34"/>
    </row>
    <row r="25" s="3" customFormat="1" ht="39" customHeight="1" spans="1:31">
      <c r="A25" s="9">
        <v>21</v>
      </c>
      <c r="B25" s="10" t="s">
        <v>32</v>
      </c>
      <c r="C25" s="18" t="s">
        <v>109</v>
      </c>
      <c r="D25" s="12" t="s">
        <v>81</v>
      </c>
      <c r="E25" s="13" t="s">
        <v>110</v>
      </c>
      <c r="F25" s="47" t="s">
        <v>111</v>
      </c>
      <c r="G25" s="13">
        <v>20250124</v>
      </c>
      <c r="H25" s="15" t="s">
        <v>51</v>
      </c>
      <c r="I25" s="15" t="s">
        <v>37</v>
      </c>
      <c r="J25" s="15" t="s">
        <v>51</v>
      </c>
      <c r="K25" s="34"/>
      <c r="L25" s="34"/>
      <c r="M25" s="35" t="str">
        <f>VLOOKUP(F25,[1]项目信息综合查询_1!$AE$4:$AG$25,3,FALSE)</f>
        <v>20250220</v>
      </c>
      <c r="N25" s="35" t="str">
        <f>VLOOKUP(F25,[1]项目信息综合查询_1!$AE$4:$AH$25,4,FALSE)</f>
        <v>20250830</v>
      </c>
      <c r="O25" s="9">
        <v>353</v>
      </c>
      <c r="P25" s="9">
        <v>1100</v>
      </c>
      <c r="Q25" s="9">
        <v>23</v>
      </c>
      <c r="R25" s="9">
        <v>56</v>
      </c>
      <c r="S25" s="43">
        <f t="shared" si="1"/>
        <v>83.9</v>
      </c>
      <c r="T25" s="46"/>
      <c r="U25" s="15"/>
      <c r="V25" s="15"/>
      <c r="W25" s="45"/>
      <c r="X25" s="45"/>
      <c r="Y25" s="45">
        <v>83.9</v>
      </c>
      <c r="Z25" s="45">
        <v>83.9</v>
      </c>
      <c r="AA25" s="34"/>
      <c r="AB25" s="34"/>
      <c r="AC25" s="34"/>
      <c r="AD25" s="34"/>
      <c r="AE25" s="34"/>
    </row>
    <row r="26" s="3" customFormat="1" ht="39" customHeight="1" spans="1:31">
      <c r="A26" s="9">
        <v>22</v>
      </c>
      <c r="B26" s="10" t="s">
        <v>32</v>
      </c>
      <c r="C26" s="18" t="s">
        <v>112</v>
      </c>
      <c r="D26" s="12" t="s">
        <v>48</v>
      </c>
      <c r="E26" s="16" t="s">
        <v>113</v>
      </c>
      <c r="F26" s="47" t="s">
        <v>114</v>
      </c>
      <c r="G26" s="13">
        <v>20250124</v>
      </c>
      <c r="H26" s="15" t="s">
        <v>51</v>
      </c>
      <c r="I26" s="15" t="s">
        <v>37</v>
      </c>
      <c r="J26" s="15" t="s">
        <v>37</v>
      </c>
      <c r="K26" s="15" t="s">
        <v>51</v>
      </c>
      <c r="L26" s="15"/>
      <c r="M26" s="35" t="str">
        <f>VLOOKUP(F26,[1]项目信息综合查询_1!$AE$4:$AG$25,3,FALSE)</f>
        <v>20250125</v>
      </c>
      <c r="N26" s="35" t="str">
        <f>VLOOKUP(F26,[1]项目信息综合查询_1!$AE$4:$AH$25,4,FALSE)</f>
        <v>20251130</v>
      </c>
      <c r="O26" s="9">
        <v>632</v>
      </c>
      <c r="P26" s="9">
        <v>2120</v>
      </c>
      <c r="Q26" s="9">
        <v>19</v>
      </c>
      <c r="R26" s="9">
        <v>52</v>
      </c>
      <c r="S26" s="43">
        <f t="shared" si="1"/>
        <v>280</v>
      </c>
      <c r="T26" s="46"/>
      <c r="U26" s="15"/>
      <c r="V26" s="15"/>
      <c r="W26" s="15"/>
      <c r="X26" s="15"/>
      <c r="Y26" s="15">
        <v>280</v>
      </c>
      <c r="Z26" s="15">
        <v>280</v>
      </c>
      <c r="AA26" s="34"/>
      <c r="AB26" s="34"/>
      <c r="AC26" s="34"/>
      <c r="AD26" s="34"/>
      <c r="AE26" s="34"/>
    </row>
    <row r="27" s="3" customFormat="1" ht="39" customHeight="1" spans="1:31">
      <c r="A27" s="9">
        <v>23</v>
      </c>
      <c r="B27" s="10" t="s">
        <v>32</v>
      </c>
      <c r="C27" s="18" t="s">
        <v>115</v>
      </c>
      <c r="D27" s="12" t="s">
        <v>48</v>
      </c>
      <c r="E27" s="16" t="s">
        <v>116</v>
      </c>
      <c r="F27" s="47" t="s">
        <v>117</v>
      </c>
      <c r="G27" s="13">
        <v>20250124</v>
      </c>
      <c r="H27" s="15" t="s">
        <v>37</v>
      </c>
      <c r="I27" s="15" t="s">
        <v>37</v>
      </c>
      <c r="J27" s="15" t="s">
        <v>51</v>
      </c>
      <c r="K27" s="34" t="s">
        <v>51</v>
      </c>
      <c r="L27" s="34"/>
      <c r="M27" s="35" t="str">
        <f>VLOOKUP(F27,[1]项目信息综合查询_1!$AE$4:$AG$25,3,FALSE)</f>
        <v>20250215</v>
      </c>
      <c r="N27" s="35" t="str">
        <f>VLOOKUP(F27,[1]项目信息综合查询_1!$AE$4:$AH$25,4,FALSE)</f>
        <v>20251130</v>
      </c>
      <c r="O27" s="9">
        <v>645</v>
      </c>
      <c r="P27" s="9">
        <v>1762</v>
      </c>
      <c r="Q27" s="9">
        <v>12</v>
      </c>
      <c r="R27" s="9">
        <v>36</v>
      </c>
      <c r="S27" s="43">
        <f t="shared" si="1"/>
        <v>100</v>
      </c>
      <c r="T27" s="46"/>
      <c r="U27" s="15"/>
      <c r="V27" s="15"/>
      <c r="W27" s="15"/>
      <c r="X27" s="15"/>
      <c r="Y27" s="15">
        <v>100</v>
      </c>
      <c r="Z27" s="15">
        <v>100</v>
      </c>
      <c r="AA27" s="34"/>
      <c r="AB27" s="34"/>
      <c r="AC27" s="34"/>
      <c r="AD27" s="34"/>
      <c r="AE27" s="34"/>
    </row>
    <row r="28" s="3" customFormat="1" ht="39" customHeight="1" spans="1:31">
      <c r="A28" s="9">
        <v>24</v>
      </c>
      <c r="B28" s="10" t="s">
        <v>32</v>
      </c>
      <c r="C28" s="11" t="s">
        <v>118</v>
      </c>
      <c r="D28" s="12" t="s">
        <v>119</v>
      </c>
      <c r="E28" s="16" t="s">
        <v>120</v>
      </c>
      <c r="F28" s="47" t="s">
        <v>121</v>
      </c>
      <c r="G28" s="13">
        <v>20250124</v>
      </c>
      <c r="H28" s="15" t="s">
        <v>37</v>
      </c>
      <c r="I28" s="15" t="s">
        <v>37</v>
      </c>
      <c r="J28" s="15" t="s">
        <v>37</v>
      </c>
      <c r="K28" s="34"/>
      <c r="L28" s="34"/>
      <c r="M28" s="35" t="str">
        <f>VLOOKUP(F28,[1]项目信息综合查询_1!$AE$4:$AG$25,3,FALSE)</f>
        <v>20250127</v>
      </c>
      <c r="N28" s="35" t="str">
        <f>VLOOKUP(F28,[1]项目信息综合查询_1!$AE$4:$AH$25,4,FALSE)</f>
        <v>20251231</v>
      </c>
      <c r="O28" s="9">
        <v>56</v>
      </c>
      <c r="P28" s="9">
        <v>119</v>
      </c>
      <c r="Q28" s="9">
        <v>56</v>
      </c>
      <c r="R28" s="9">
        <v>119</v>
      </c>
      <c r="S28" s="43">
        <f t="shared" si="1"/>
        <v>90.72</v>
      </c>
      <c r="T28" s="46"/>
      <c r="U28" s="15"/>
      <c r="V28" s="15"/>
      <c r="W28" s="15"/>
      <c r="X28" s="15"/>
      <c r="Y28" s="15">
        <v>90.72</v>
      </c>
      <c r="Z28" s="15">
        <v>90.72</v>
      </c>
      <c r="AA28" s="34"/>
      <c r="AB28" s="34"/>
      <c r="AC28" s="34"/>
      <c r="AD28" s="34"/>
      <c r="AE28" s="34"/>
    </row>
  </sheetData>
  <autoFilter ref="A4:AE28">
    <extLst/>
  </autoFilter>
  <mergeCells count="34">
    <mergeCell ref="A1:AE1"/>
    <mergeCell ref="O2:R2"/>
    <mergeCell ref="T2:X2"/>
    <mergeCell ref="Y2:AB2"/>
    <mergeCell ref="Q3:R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3:O4"/>
    <mergeCell ref="P3:P4"/>
    <mergeCell ref="S2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2:AC4"/>
    <mergeCell ref="AD2:AD4"/>
    <mergeCell ref="AE2:AE4"/>
  </mergeCells>
  <conditionalFormatting sqref="F$1:F$1048576">
    <cfRule type="duplicateValues" dxfId="0" priority="1"/>
  </conditionalFormatting>
  <dataValidations count="1">
    <dataValidation type="list" allowBlank="1" showInputMessage="1" showErrorMessage="1" sqref="D5:D28">
      <formula1>#REF!</formula1>
    </dataValidation>
  </dataValidations>
  <pageMargins left="0.75" right="0.75" top="1" bottom="1" header="0.5" footer="0.5"/>
  <headerFooter/>
  <ignoredErrors>
    <ignoredError sqref="M19:N1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2024-02-18T03:56:00Z</dcterms:created>
  <dcterms:modified xsi:type="dcterms:W3CDTF">2025-03-19T01:25:37Z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21318FD500FA4E428A92A6FF3989DEC9_13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